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5" windowHeight="10132" tabRatio="930" activeTab="0"/>
  </bookViews>
  <sheets>
    <sheet name="Jeseník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<sst xmlns="http://schemas.openxmlformats.org/spreadsheetml/2006/main" count="125" uniqueCount="95">
  <si>
    <t>Jméno</t>
  </si>
  <si>
    <t>Město</t>
  </si>
  <si>
    <t xml:space="preserve">       </t>
  </si>
  <si>
    <t>1. kolo</t>
  </si>
  <si>
    <t>2. kolo</t>
  </si>
  <si>
    <t>3. kolo</t>
  </si>
  <si>
    <t>4. kolo</t>
  </si>
  <si>
    <t>5 kolo</t>
  </si>
  <si>
    <t>Součet</t>
  </si>
  <si>
    <t>Pořadí</t>
  </si>
  <si>
    <t xml:space="preserve">MTL </t>
  </si>
  <si>
    <t>B</t>
  </si>
  <si>
    <t>Peníze</t>
  </si>
  <si>
    <t>Body</t>
  </si>
  <si>
    <t>Brno</t>
  </si>
  <si>
    <t>Býškovice</t>
  </si>
  <si>
    <t>Světlá Hora</t>
  </si>
  <si>
    <t>Jeseník</t>
  </si>
  <si>
    <t>Opava</t>
  </si>
  <si>
    <t xml:space="preserve"> Panovčík Jozef</t>
  </si>
  <si>
    <t xml:space="preserve"> Glac Milan</t>
  </si>
  <si>
    <t>Zlaté Hory</t>
  </si>
  <si>
    <t xml:space="preserve"> Pírek Jan</t>
  </si>
  <si>
    <t>Šumperk</t>
  </si>
  <si>
    <t>Vápenná</t>
  </si>
  <si>
    <t xml:space="preserve"> Ďuriš Štefan</t>
  </si>
  <si>
    <t xml:space="preserve"> </t>
  </si>
  <si>
    <t>Poličná</t>
  </si>
  <si>
    <t xml:space="preserve"> Beseda Roman</t>
  </si>
  <si>
    <t xml:space="preserve"> Janíček Stanislav</t>
  </si>
  <si>
    <t xml:space="preserve"> Kabeláč Alois</t>
  </si>
  <si>
    <t xml:space="preserve"> Tomášek Jindřich</t>
  </si>
  <si>
    <t xml:space="preserve"> Ryba Tomáš</t>
  </si>
  <si>
    <t>Bruntál</t>
  </si>
  <si>
    <t>Dvorce</t>
  </si>
  <si>
    <t>Dolní Bečva</t>
  </si>
  <si>
    <t>Slezský Kočov</t>
  </si>
  <si>
    <t xml:space="preserve"> Krba Jan</t>
  </si>
  <si>
    <t xml:space="preserve"> Bergloviec Jiří</t>
  </si>
  <si>
    <t xml:space="preserve"> Janalík Antonín</t>
  </si>
  <si>
    <t xml:space="preserve"> Kříž Zdeněk</t>
  </si>
  <si>
    <t xml:space="preserve"> Halat Jarek</t>
  </si>
  <si>
    <t xml:space="preserve"> Janalík Ondřej</t>
  </si>
  <si>
    <t xml:space="preserve"> Matějček Petr</t>
  </si>
  <si>
    <t xml:space="preserve"> Legerský Luláš</t>
  </si>
  <si>
    <t xml:space="preserve"> Skotnica Václav</t>
  </si>
  <si>
    <t>Mikulovice</t>
  </si>
  <si>
    <t xml:space="preserve"> Třinec</t>
  </si>
  <si>
    <t xml:space="preserve"> Gerasis Pavel</t>
  </si>
  <si>
    <t xml:space="preserve"> Kamrádek Aleš</t>
  </si>
  <si>
    <t xml:space="preserve"> Spáčil Stanislav</t>
  </si>
  <si>
    <t xml:space="preserve"> Šťastný Roman</t>
  </si>
  <si>
    <t xml:space="preserve"> Rumpel Pavel</t>
  </si>
  <si>
    <t xml:space="preserve"> Jílek Jiří</t>
  </si>
  <si>
    <t xml:space="preserve"> Szotkowská Gabriela</t>
  </si>
  <si>
    <t>Véřovice</t>
  </si>
  <si>
    <t>Staré Heřmínovy</t>
  </si>
  <si>
    <t>Rožnov p.Rad.</t>
  </si>
  <si>
    <t>Budišov n.Bud.</t>
  </si>
  <si>
    <t>Pustá Polom</t>
  </si>
  <si>
    <t>Třinec</t>
  </si>
  <si>
    <t>Kozy PL</t>
  </si>
  <si>
    <t>kontrolní čísla</t>
  </si>
  <si>
    <r>
      <t xml:space="preserve">16.3.2024. Jesenický trůlhoner </t>
    </r>
    <r>
      <rPr>
        <sz val="16"/>
        <rFont val="Arial CE"/>
        <family val="0"/>
      </rPr>
      <t>2. turnaj tarokové regionální  ligy severní Moravy</t>
    </r>
  </si>
  <si>
    <t>4.</t>
  </si>
  <si>
    <t>2.</t>
  </si>
  <si>
    <t>1.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</si>
  <si>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</si>
  <si>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</si>
  <si>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</si>
  <si>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</si>
  <si>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</si>
  <si>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</si>
  <si>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</si>
  <si>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</si>
  <si>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</si>
  <si>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</si>
  <si>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</si>
  <si>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</si>
  <si>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</si>
  <si>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</si>
  <si>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</si>
  <si>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</si>
  <si>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</si>
  <si>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</si>
  <si>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</si>
  <si>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</si>
  <si>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</si>
  <si>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</si>
  <si>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</si>
  <si>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</si>
  <si>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</si>
  <si>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Kudela Josef</t>
  </si>
  <si>
    <t xml:space="preserve"> Szotkowski Martin</t>
  </si>
  <si>
    <t xml:space="preserve"> Nikodým Stanislav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</si>
</sst>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6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50" fillId="0" borderId="11" xfId="45" applyFont="1" applyBorder="1">
      <alignment/>
      <protection/>
    </xf>
    <xf numFmtId="0" fontId="50" fillId="0" borderId="11" xfId="45" applyFont="1" applyBorder="1" applyAlignment="1">
      <alignment horizontal="left"/>
      <protection/>
    </xf>
    <xf numFmtId="0" fontId="11" fillId="0" borderId="11" xfId="45" applyFont="1" applyBorder="1" applyAlignment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50" fillId="0" borderId="0" xfId="45" applyFont="1" applyAlignment="1">
      <alignment horizontal="left"/>
      <protection/>
    </xf>
    <xf numFmtId="0" fontId="50" fillId="0" borderId="0" xfId="45" applyFont="1">
      <alignment/>
      <protection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0" fillId="0" borderId="14" xfId="0" applyFont="1" applyBorder="1" applyAlignment="1">
      <alignment horizontal="left"/>
    </xf>
    <xf numFmtId="2" fontId="0" fillId="33" borderId="0" xfId="0" applyNumberFormat="1" applyFill="1" applyAlignment="1">
      <alignment horizontal="right"/>
    </xf>
    <xf numFmtId="164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51" fillId="0" borderId="18" xfId="45" applyFont="1" applyBorder="1">
      <alignment/>
      <protection/>
    </xf>
    <xf numFmtId="0" fontId="51" fillId="0" borderId="18" xfId="45" applyFont="1" applyBorder="1" applyAlignment="1">
      <alignment horizontal="left"/>
      <protection/>
    </xf>
    <xf numFmtId="0" fontId="14" fillId="0" borderId="18" xfId="0" applyFont="1" applyBorder="1" applyAlignment="1">
      <alignment horizontal="left"/>
    </xf>
    <xf numFmtId="0" fontId="15" fillId="0" borderId="18" xfId="45" applyFont="1" applyBorder="1" applyAlignment="1">
      <alignment horizontal="left" vertical="center" wrapText="1"/>
      <protection/>
    </xf>
    <xf numFmtId="0" fontId="14" fillId="0" borderId="19" xfId="0" applyFont="1" applyBorder="1" applyAlignment="1">
      <alignment horizontal="left"/>
    </xf>
    <xf numFmtId="1" fontId="6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2" fontId="2" fillId="0" borderId="29" xfId="0" applyNumberFormat="1" applyFont="1" applyBorder="1" applyAlignment="1">
      <alignment horizontal="right"/>
    </xf>
    <xf numFmtId="0" fontId="9" fillId="0" borderId="29" xfId="0" applyFont="1" applyBorder="1" applyAlignment="1">
      <alignment/>
    </xf>
    <xf numFmtId="0" fontId="0" fillId="0" borderId="30" xfId="0" applyBorder="1" applyAlignment="1">
      <alignment/>
    </xf>
    <xf numFmtId="2" fontId="2" fillId="0" borderId="31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51" fillId="0" borderId="17" xfId="46" applyFont="1" applyBorder="1" applyAlignment="1">
      <alignment horizontal="left"/>
      <protection/>
    </xf>
    <xf numFmtId="0" fontId="51" fillId="0" borderId="17" xfId="45" applyFont="1" applyBorder="1" applyAlignment="1">
      <alignment horizontal="left"/>
      <protection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/>
    </xf>
    <xf numFmtId="0" fontId="15" fillId="0" borderId="17" xfId="45" applyFont="1" applyBorder="1" applyAlignment="1">
      <alignment horizontal="left" vertical="center" wrapText="1"/>
      <protection/>
    </xf>
    <xf numFmtId="0" fontId="51" fillId="0" borderId="17" xfId="45" applyFont="1" applyBorder="1">
      <alignment/>
      <protection/>
    </xf>
    <xf numFmtId="0" fontId="14" fillId="0" borderId="28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34" borderId="21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1">
      <selection activeCell="X18" sqref="X18"/>
    </sheetView>
  </sheetViews>
  <sheetFormatPr defaultColWidth="9.140625" defaultRowHeight="12.75"/>
  <cols>
    <col min="1" max="1" width="5.421875" style="1" bestFit="1" customWidth="1"/>
    <col min="2" max="2" width="22.7109375" style="2" customWidth="1"/>
    <col min="3" max="3" width="17.8515625" style="3" bestFit="1" customWidth="1"/>
    <col min="4" max="4" width="5.00390625" style="2" bestFit="1" customWidth="1"/>
    <col min="5" max="5" width="6.8515625" style="3" customWidth="1"/>
    <col min="6" max="6" width="5.00390625" style="2" customWidth="1"/>
    <col min="7" max="7" width="7.140625" style="3" customWidth="1"/>
    <col min="8" max="8" width="5.00390625" style="2" customWidth="1"/>
    <col min="9" max="9" width="6.421875" style="3" customWidth="1"/>
    <col min="10" max="10" width="5.00390625" style="2" bestFit="1" customWidth="1"/>
    <col min="11" max="11" width="6.421875" style="3" customWidth="1"/>
    <col min="12" max="12" width="5.00390625" style="2" bestFit="1" customWidth="1"/>
    <col min="13" max="13" width="6.421875" style="3" customWidth="1"/>
    <col min="14" max="14" width="0.13671875" style="0" customWidth="1"/>
    <col min="15" max="15" width="4.8515625" style="0" bestFit="1" customWidth="1"/>
    <col min="16" max="16" width="6.421875" style="3" bestFit="1" customWidth="1"/>
    <col min="17" max="17" width="6.00390625" style="3" bestFit="1" customWidth="1"/>
    <col min="18" max="18" width="7.7109375" style="0" hidden="1" customWidth="1"/>
    <col min="19" max="19" width="9.140625" style="0" customWidth="1"/>
  </cols>
  <sheetData>
    <row r="1" spans="1:18" ht="24.75" customHeight="1" thickBot="1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s="3" customFormat="1" ht="12.75" customHeight="1">
      <c r="A2" s="105" t="s">
        <v>9</v>
      </c>
      <c r="B2" s="102" t="s">
        <v>0</v>
      </c>
      <c r="C2" s="103" t="s">
        <v>1</v>
      </c>
      <c r="D2" s="104" t="s">
        <v>2</v>
      </c>
      <c r="E2" s="105" t="s">
        <v>3</v>
      </c>
      <c r="F2" s="104" t="s">
        <v>2</v>
      </c>
      <c r="G2" s="105" t="s">
        <v>4</v>
      </c>
      <c r="H2" s="104" t="s">
        <v>2</v>
      </c>
      <c r="I2" s="105" t="s">
        <v>5</v>
      </c>
      <c r="J2" s="104" t="s">
        <v>2</v>
      </c>
      <c r="K2" s="105" t="s">
        <v>6</v>
      </c>
      <c r="L2" s="104" t="s">
        <v>2</v>
      </c>
      <c r="M2" s="105" t="s">
        <v>7</v>
      </c>
      <c r="N2" s="104"/>
      <c r="O2" s="104"/>
      <c r="P2" s="105" t="s">
        <v>8</v>
      </c>
      <c r="R2" s="106" t="s">
        <v>10</v>
      </c>
    </row>
    <row r="3" spans="1:18" s="3" customFormat="1" ht="11.25" customHeight="1" thickBot="1">
      <c r="A3" s="18"/>
      <c r="B3" s="91"/>
      <c r="C3" s="92"/>
      <c r="D3" s="77" t="s">
        <v>11</v>
      </c>
      <c r="E3" s="63" t="s">
        <v>12</v>
      </c>
      <c r="F3" s="77" t="s">
        <v>11</v>
      </c>
      <c r="G3" s="63" t="s">
        <v>12</v>
      </c>
      <c r="H3" s="77" t="s">
        <v>11</v>
      </c>
      <c r="I3" s="63" t="s">
        <v>12</v>
      </c>
      <c r="J3" s="77" t="s">
        <v>11</v>
      </c>
      <c r="K3" s="63" t="s">
        <v>12</v>
      </c>
      <c r="L3" s="77" t="s">
        <v>11</v>
      </c>
      <c r="M3" s="63" t="s">
        <v>12</v>
      </c>
      <c r="N3" s="18"/>
      <c r="O3" s="63" t="s">
        <v>13</v>
      </c>
      <c r="P3" s="63" t="s">
        <v>12</v>
      </c>
      <c r="R3" s="49" t="s">
        <v>13</v>
      </c>
    </row>
    <row r="4" spans="1:18" ht="15" customHeight="1">
      <c r="A4" s="61" t="s">
        <v>66</v>
      </c>
      <c r="B4" s="93" t="s">
        <v>41</v>
      </c>
      <c r="C4" s="94" t="s">
        <v>61</v>
      </c>
      <c r="D4" s="78">
        <v>4</v>
      </c>
      <c r="E4" s="79">
        <v>180</v>
      </c>
      <c r="F4" s="79">
        <v>4</v>
      </c>
      <c r="G4" s="79">
        <v>120</v>
      </c>
      <c r="H4" s="79">
        <v>4</v>
      </c>
      <c r="I4" s="79">
        <v>170</v>
      </c>
      <c r="J4" s="79">
        <v>4</v>
      </c>
      <c r="K4" s="79">
        <v>211</v>
      </c>
      <c r="L4" s="79">
        <v>3</v>
      </c>
      <c r="M4" s="80">
        <v>98</v>
      </c>
      <c r="N4" s="52"/>
      <c r="O4" s="64">
        <f aca="true" t="shared" si="0" ref="O4:O31">SUM(D4+F4+H4+J4+L4)</f>
        <v>19</v>
      </c>
      <c r="P4" s="65">
        <f aca="true" t="shared" si="1" ref="P4:P31">SUM(E4+G4+I4+K4+M4)</f>
        <v>779</v>
      </c>
      <c r="R4" s="45" t="e">
        <f>#REF!*5.75</f>
        <v>#REF!</v>
      </c>
    </row>
    <row r="5" spans="1:18" ht="15" customHeight="1">
      <c r="A5" s="62" t="s">
        <v>65</v>
      </c>
      <c r="B5" s="54" t="s">
        <v>40</v>
      </c>
      <c r="C5" s="95" t="s">
        <v>36</v>
      </c>
      <c r="D5" s="81">
        <v>4</v>
      </c>
      <c r="E5" s="16">
        <v>130</v>
      </c>
      <c r="F5" s="38">
        <v>4</v>
      </c>
      <c r="G5" s="30">
        <v>125</v>
      </c>
      <c r="H5" s="38">
        <v>2</v>
      </c>
      <c r="I5" s="30">
        <v>76</v>
      </c>
      <c r="J5" s="38">
        <v>3</v>
      </c>
      <c r="K5" s="30">
        <v>134</v>
      </c>
      <c r="L5" s="8">
        <v>4</v>
      </c>
      <c r="M5" s="82">
        <v>183</v>
      </c>
      <c r="N5" s="72"/>
      <c r="O5" s="66">
        <f t="shared" si="0"/>
        <v>17</v>
      </c>
      <c r="P5" s="67">
        <f t="shared" si="1"/>
        <v>648</v>
      </c>
      <c r="R5" s="45" t="e">
        <f>#REF!*5.5</f>
        <v>#REF!</v>
      </c>
    </row>
    <row r="6" spans="1:18" ht="15" customHeight="1">
      <c r="A6" s="61" t="s">
        <v>67</v>
      </c>
      <c r="B6" s="55" t="s">
        <v>51</v>
      </c>
      <c r="C6" s="96" t="s">
        <v>46</v>
      </c>
      <c r="D6" s="81">
        <v>2</v>
      </c>
      <c r="E6" s="38">
        <v>88</v>
      </c>
      <c r="F6" s="38">
        <v>3</v>
      </c>
      <c r="G6" s="38">
        <v>109</v>
      </c>
      <c r="H6" s="38">
        <v>4</v>
      </c>
      <c r="I6" s="38">
        <v>222</v>
      </c>
      <c r="J6" s="38">
        <v>3</v>
      </c>
      <c r="K6" s="38">
        <v>141</v>
      </c>
      <c r="L6" s="38">
        <v>4</v>
      </c>
      <c r="M6" s="83">
        <v>163</v>
      </c>
      <c r="N6" s="73"/>
      <c r="O6" s="66">
        <f t="shared" si="0"/>
        <v>16</v>
      </c>
      <c r="P6" s="67">
        <f t="shared" si="1"/>
        <v>723</v>
      </c>
      <c r="R6" s="45" t="e">
        <f>#REF!*5.25</f>
        <v>#REF!</v>
      </c>
    </row>
    <row r="7" spans="1:18" ht="15" customHeight="1">
      <c r="A7" s="62" t="s">
        <v>64</v>
      </c>
      <c r="B7" s="56" t="s">
        <v>54</v>
      </c>
      <c r="C7" s="97" t="s">
        <v>47</v>
      </c>
      <c r="D7" s="81">
        <v>4</v>
      </c>
      <c r="E7" s="38">
        <v>140</v>
      </c>
      <c r="F7" s="38">
        <v>3</v>
      </c>
      <c r="G7" s="38">
        <v>127</v>
      </c>
      <c r="H7" s="38">
        <v>4</v>
      </c>
      <c r="I7" s="38">
        <v>133</v>
      </c>
      <c r="J7" s="38">
        <v>4</v>
      </c>
      <c r="K7" s="38">
        <v>144</v>
      </c>
      <c r="L7" s="38">
        <v>1</v>
      </c>
      <c r="M7" s="83">
        <v>92</v>
      </c>
      <c r="N7" s="73"/>
      <c r="O7" s="66">
        <f t="shared" si="0"/>
        <v>16</v>
      </c>
      <c r="P7" s="67">
        <f t="shared" si="1"/>
        <v>636</v>
      </c>
      <c r="R7" s="45" t="e">
        <f>#REF!*5</f>
        <v>#REF!</v>
      </c>
    </row>
    <row r="8" spans="1:18" ht="15" customHeight="1">
      <c r="A8" s="61" t="s">
        <v>68</v>
      </c>
      <c r="B8" s="55" t="s">
        <v>92</v>
      </c>
      <c r="C8" s="96" t="s">
        <v>18</v>
      </c>
      <c r="D8" s="84">
        <v>3</v>
      </c>
      <c r="E8" s="16">
        <v>108</v>
      </c>
      <c r="F8" s="30">
        <v>3</v>
      </c>
      <c r="G8" s="30">
        <v>93</v>
      </c>
      <c r="H8" s="16">
        <v>3</v>
      </c>
      <c r="I8" s="30">
        <v>88</v>
      </c>
      <c r="J8" s="30">
        <v>4</v>
      </c>
      <c r="K8" s="30">
        <v>117</v>
      </c>
      <c r="L8" s="30">
        <v>3</v>
      </c>
      <c r="M8" s="82">
        <v>129</v>
      </c>
      <c r="N8" s="72"/>
      <c r="O8" s="66">
        <f t="shared" si="0"/>
        <v>16</v>
      </c>
      <c r="P8" s="67">
        <f t="shared" si="1"/>
        <v>535</v>
      </c>
      <c r="R8" s="45" t="e">
        <f>#REF!*4.8</f>
        <v>#REF!</v>
      </c>
    </row>
    <row r="9" spans="1:18" ht="15.75" customHeight="1">
      <c r="A9" s="62" t="s">
        <v>69</v>
      </c>
      <c r="B9" s="56" t="s">
        <v>28</v>
      </c>
      <c r="C9" s="97" t="s">
        <v>55</v>
      </c>
      <c r="D9" s="81">
        <v>3</v>
      </c>
      <c r="E9" s="38">
        <v>116</v>
      </c>
      <c r="F9" s="38">
        <v>4</v>
      </c>
      <c r="G9" s="38">
        <v>124</v>
      </c>
      <c r="H9" s="38">
        <v>3</v>
      </c>
      <c r="I9" s="38">
        <v>105</v>
      </c>
      <c r="J9" s="38">
        <v>1</v>
      </c>
      <c r="K9" s="38">
        <v>91</v>
      </c>
      <c r="L9" s="38">
        <v>4</v>
      </c>
      <c r="M9" s="83">
        <v>163</v>
      </c>
      <c r="N9" s="73"/>
      <c r="O9" s="66">
        <f t="shared" si="0"/>
        <v>15</v>
      </c>
      <c r="P9" s="67">
        <f t="shared" si="1"/>
        <v>599</v>
      </c>
      <c r="R9" s="45" t="e">
        <f>#REF!*4.6</f>
        <v>#REF!</v>
      </c>
    </row>
    <row r="10" spans="1:18" ht="15" customHeight="1">
      <c r="A10" s="61" t="s">
        <v>70</v>
      </c>
      <c r="B10" s="55" t="s">
        <v>19</v>
      </c>
      <c r="C10" s="96" t="s">
        <v>16</v>
      </c>
      <c r="D10" s="84">
        <v>2</v>
      </c>
      <c r="E10" s="16">
        <v>88</v>
      </c>
      <c r="F10" s="30">
        <v>3</v>
      </c>
      <c r="G10" s="30">
        <v>109</v>
      </c>
      <c r="H10" s="16">
        <v>3</v>
      </c>
      <c r="I10" s="30">
        <v>100</v>
      </c>
      <c r="J10" s="30">
        <v>4</v>
      </c>
      <c r="K10" s="30">
        <v>156</v>
      </c>
      <c r="L10" s="30">
        <v>2</v>
      </c>
      <c r="M10" s="82">
        <v>87</v>
      </c>
      <c r="N10" s="72"/>
      <c r="O10" s="66">
        <f t="shared" si="0"/>
        <v>14</v>
      </c>
      <c r="P10" s="67">
        <f t="shared" si="1"/>
        <v>540</v>
      </c>
      <c r="R10" s="45" t="e">
        <f>#REF!*4.4</f>
        <v>#REF!</v>
      </c>
    </row>
    <row r="11" spans="1:18" ht="15" customHeight="1">
      <c r="A11" s="62" t="s">
        <v>71</v>
      </c>
      <c r="B11" s="55" t="s">
        <v>42</v>
      </c>
      <c r="C11" s="96" t="s">
        <v>34</v>
      </c>
      <c r="D11" s="84">
        <v>1</v>
      </c>
      <c r="E11" s="16">
        <v>42</v>
      </c>
      <c r="F11" s="16">
        <v>4</v>
      </c>
      <c r="G11" s="16">
        <v>144</v>
      </c>
      <c r="H11" s="16">
        <v>4</v>
      </c>
      <c r="I11" s="16">
        <v>132</v>
      </c>
      <c r="J11" s="16">
        <v>1</v>
      </c>
      <c r="K11" s="16">
        <v>50</v>
      </c>
      <c r="L11" s="16">
        <v>4</v>
      </c>
      <c r="M11" s="53">
        <v>166</v>
      </c>
      <c r="N11" s="72"/>
      <c r="O11" s="66">
        <f t="shared" si="0"/>
        <v>14</v>
      </c>
      <c r="P11" s="67">
        <f t="shared" si="1"/>
        <v>534</v>
      </c>
      <c r="R11" s="45" t="e">
        <f>#REF!*4.2</f>
        <v>#REF!</v>
      </c>
    </row>
    <row r="12" spans="1:18" ht="15" customHeight="1">
      <c r="A12" s="61" t="s">
        <v>72</v>
      </c>
      <c r="B12" s="55" t="s">
        <v>31</v>
      </c>
      <c r="C12" s="96" t="s">
        <v>15</v>
      </c>
      <c r="D12" s="85">
        <v>3</v>
      </c>
      <c r="E12" s="30">
        <v>117</v>
      </c>
      <c r="F12" s="30">
        <v>4</v>
      </c>
      <c r="G12" s="30">
        <v>128</v>
      </c>
      <c r="H12" s="29">
        <v>1</v>
      </c>
      <c r="I12" s="30">
        <v>84</v>
      </c>
      <c r="J12" s="30">
        <v>3</v>
      </c>
      <c r="K12" s="30">
        <v>97</v>
      </c>
      <c r="L12" s="30">
        <v>3</v>
      </c>
      <c r="M12" s="82">
        <v>102</v>
      </c>
      <c r="N12" s="74"/>
      <c r="O12" s="66">
        <f t="shared" si="0"/>
        <v>14</v>
      </c>
      <c r="P12" s="67">
        <f t="shared" si="1"/>
        <v>528</v>
      </c>
      <c r="R12" s="45" t="e">
        <f>#REF!*6</f>
        <v>#REF!</v>
      </c>
    </row>
    <row r="13" spans="1:18" ht="15" customHeight="1">
      <c r="A13" s="62" t="s">
        <v>73</v>
      </c>
      <c r="B13" s="56" t="s">
        <v>94</v>
      </c>
      <c r="C13" s="98" t="s">
        <v>23</v>
      </c>
      <c r="D13" s="84">
        <v>4</v>
      </c>
      <c r="E13" s="16">
        <v>155</v>
      </c>
      <c r="F13" s="30">
        <v>2</v>
      </c>
      <c r="G13" s="30">
        <v>83</v>
      </c>
      <c r="H13" s="16">
        <v>1</v>
      </c>
      <c r="I13" s="30">
        <v>36</v>
      </c>
      <c r="J13" s="30">
        <v>4</v>
      </c>
      <c r="K13" s="30">
        <v>152</v>
      </c>
      <c r="L13" s="30">
        <v>3</v>
      </c>
      <c r="M13" s="82">
        <v>95</v>
      </c>
      <c r="N13" s="72"/>
      <c r="O13" s="66">
        <f t="shared" si="0"/>
        <v>14</v>
      </c>
      <c r="P13" s="67">
        <f t="shared" si="1"/>
        <v>521</v>
      </c>
      <c r="R13" s="45" t="e">
        <f>#REF!*4</f>
        <v>#REF!</v>
      </c>
    </row>
    <row r="14" spans="1:18" ht="18" customHeight="1">
      <c r="A14" s="61" t="s">
        <v>74</v>
      </c>
      <c r="B14" s="56" t="s">
        <v>45</v>
      </c>
      <c r="C14" s="97" t="s">
        <v>56</v>
      </c>
      <c r="D14" s="84">
        <v>3</v>
      </c>
      <c r="E14" s="16">
        <v>124</v>
      </c>
      <c r="F14" s="30">
        <v>3</v>
      </c>
      <c r="G14" s="30">
        <v>101</v>
      </c>
      <c r="H14" s="30">
        <v>3</v>
      </c>
      <c r="I14" s="30">
        <v>116</v>
      </c>
      <c r="J14" s="30">
        <v>1</v>
      </c>
      <c r="K14" s="30">
        <v>92</v>
      </c>
      <c r="L14" s="30">
        <v>3</v>
      </c>
      <c r="M14" s="82">
        <v>93</v>
      </c>
      <c r="N14" s="72"/>
      <c r="O14" s="66">
        <f t="shared" si="0"/>
        <v>13</v>
      </c>
      <c r="P14" s="67">
        <f t="shared" si="1"/>
        <v>526</v>
      </c>
      <c r="R14" s="45" t="e">
        <f>#REF!*3.8</f>
        <v>#REF!</v>
      </c>
    </row>
    <row r="15" spans="1:18" ht="15" customHeight="1">
      <c r="A15" s="62" t="s">
        <v>75</v>
      </c>
      <c r="B15" s="57" t="s">
        <v>20</v>
      </c>
      <c r="C15" s="99" t="s">
        <v>17</v>
      </c>
      <c r="D15" s="84">
        <v>2</v>
      </c>
      <c r="E15" s="16">
        <v>87</v>
      </c>
      <c r="F15" s="30">
        <v>2</v>
      </c>
      <c r="G15" s="30">
        <v>122</v>
      </c>
      <c r="H15" s="16">
        <v>4</v>
      </c>
      <c r="I15" s="30">
        <v>145</v>
      </c>
      <c r="J15" s="30">
        <v>4</v>
      </c>
      <c r="K15" s="30">
        <v>109</v>
      </c>
      <c r="L15" s="30">
        <v>1</v>
      </c>
      <c r="M15" s="82">
        <v>55</v>
      </c>
      <c r="N15" s="72"/>
      <c r="O15" s="66">
        <f t="shared" si="0"/>
        <v>13</v>
      </c>
      <c r="P15" s="67">
        <f t="shared" si="1"/>
        <v>518</v>
      </c>
      <c r="R15" s="45" t="e">
        <f>#REF!*3.6</f>
        <v>#REF!</v>
      </c>
    </row>
    <row r="16" spans="1:18" ht="15" customHeight="1">
      <c r="A16" s="61" t="s">
        <v>76</v>
      </c>
      <c r="B16" s="56" t="s">
        <v>25</v>
      </c>
      <c r="C16" s="97" t="s">
        <v>24</v>
      </c>
      <c r="D16" s="81">
        <v>3</v>
      </c>
      <c r="E16" s="38">
        <v>91</v>
      </c>
      <c r="F16" s="38">
        <v>4</v>
      </c>
      <c r="G16" s="38">
        <v>117</v>
      </c>
      <c r="H16" s="38">
        <v>4</v>
      </c>
      <c r="I16" s="38">
        <v>122</v>
      </c>
      <c r="J16" s="8">
        <v>1</v>
      </c>
      <c r="K16" s="38">
        <v>55</v>
      </c>
      <c r="L16" s="38">
        <v>1</v>
      </c>
      <c r="M16" s="83">
        <v>43</v>
      </c>
      <c r="N16" s="73"/>
      <c r="O16" s="66">
        <f t="shared" si="0"/>
        <v>13</v>
      </c>
      <c r="P16" s="67">
        <f t="shared" si="1"/>
        <v>428</v>
      </c>
      <c r="R16" s="45" t="e">
        <f>#REF!*3.4</f>
        <v>#REF!</v>
      </c>
    </row>
    <row r="17" spans="1:18" ht="15.75" customHeight="1">
      <c r="A17" s="62" t="s">
        <v>77</v>
      </c>
      <c r="B17" s="54" t="s">
        <v>32</v>
      </c>
      <c r="C17" s="96" t="s">
        <v>18</v>
      </c>
      <c r="D17" s="81">
        <v>3</v>
      </c>
      <c r="E17" s="38">
        <v>129</v>
      </c>
      <c r="F17" s="38">
        <v>2</v>
      </c>
      <c r="G17" s="38">
        <v>88</v>
      </c>
      <c r="H17" s="38">
        <v>1</v>
      </c>
      <c r="I17" s="38">
        <v>61</v>
      </c>
      <c r="J17" s="38">
        <v>2</v>
      </c>
      <c r="K17" s="38">
        <v>94</v>
      </c>
      <c r="L17" s="38">
        <v>4</v>
      </c>
      <c r="M17" s="83">
        <v>171</v>
      </c>
      <c r="N17" s="73"/>
      <c r="O17" s="66">
        <f t="shared" si="0"/>
        <v>12</v>
      </c>
      <c r="P17" s="67">
        <f t="shared" si="1"/>
        <v>543</v>
      </c>
      <c r="R17" s="45" t="e">
        <f>#REF!*3.2</f>
        <v>#REF!</v>
      </c>
    </row>
    <row r="18" spans="1:18" ht="15" customHeight="1">
      <c r="A18" s="61" t="s">
        <v>78</v>
      </c>
      <c r="B18" s="56" t="s">
        <v>29</v>
      </c>
      <c r="C18" s="97" t="s">
        <v>57</v>
      </c>
      <c r="D18" s="81">
        <v>4</v>
      </c>
      <c r="E18" s="38">
        <v>170</v>
      </c>
      <c r="F18" s="38">
        <v>1</v>
      </c>
      <c r="G18" s="38">
        <v>74</v>
      </c>
      <c r="H18" s="38">
        <v>2</v>
      </c>
      <c r="I18" s="38">
        <v>115</v>
      </c>
      <c r="J18" s="38">
        <v>1</v>
      </c>
      <c r="K18" s="38">
        <v>-50</v>
      </c>
      <c r="L18" s="38">
        <v>4</v>
      </c>
      <c r="M18" s="83">
        <v>113</v>
      </c>
      <c r="N18" s="73"/>
      <c r="O18" s="66">
        <f t="shared" si="0"/>
        <v>12</v>
      </c>
      <c r="P18" s="67">
        <f t="shared" si="1"/>
        <v>422</v>
      </c>
      <c r="R18" s="45" t="e">
        <f>#REF!*3</f>
        <v>#REF!</v>
      </c>
    </row>
    <row r="19" spans="1:18" ht="15" customHeight="1">
      <c r="A19" s="62" t="s">
        <v>79</v>
      </c>
      <c r="B19" s="56" t="s">
        <v>39</v>
      </c>
      <c r="C19" s="97" t="s">
        <v>58</v>
      </c>
      <c r="D19" s="85">
        <v>1</v>
      </c>
      <c r="E19" s="30">
        <v>86</v>
      </c>
      <c r="F19" s="30">
        <v>1</v>
      </c>
      <c r="G19" s="30">
        <v>80</v>
      </c>
      <c r="H19" s="30">
        <v>2</v>
      </c>
      <c r="I19" s="30">
        <v>94</v>
      </c>
      <c r="J19" s="30">
        <v>3</v>
      </c>
      <c r="K19" s="30">
        <v>102</v>
      </c>
      <c r="L19" s="30">
        <v>4</v>
      </c>
      <c r="M19" s="82">
        <v>134</v>
      </c>
      <c r="N19" s="72"/>
      <c r="O19" s="66">
        <f t="shared" si="0"/>
        <v>11</v>
      </c>
      <c r="P19" s="67">
        <f t="shared" si="1"/>
        <v>496</v>
      </c>
      <c r="R19" s="45" t="e">
        <f>#REF!*2.8</f>
        <v>#REF!</v>
      </c>
    </row>
    <row r="20" spans="1:16" s="14" customFormat="1" ht="15" customHeight="1">
      <c r="A20" s="61" t="s">
        <v>80</v>
      </c>
      <c r="B20" s="56" t="s">
        <v>48</v>
      </c>
      <c r="C20" s="97" t="s">
        <v>17</v>
      </c>
      <c r="D20" s="84">
        <v>1</v>
      </c>
      <c r="E20" s="16">
        <v>59</v>
      </c>
      <c r="F20" s="30">
        <v>3</v>
      </c>
      <c r="G20" s="30">
        <v>124</v>
      </c>
      <c r="H20" s="16">
        <v>2</v>
      </c>
      <c r="I20" s="41">
        <v>100</v>
      </c>
      <c r="J20" s="30">
        <v>3</v>
      </c>
      <c r="K20" s="30">
        <v>127</v>
      </c>
      <c r="L20" s="30">
        <v>2</v>
      </c>
      <c r="M20" s="82">
        <v>78</v>
      </c>
      <c r="N20" s="72"/>
      <c r="O20" s="66">
        <f t="shared" si="0"/>
        <v>11</v>
      </c>
      <c r="P20" s="67">
        <f t="shared" si="1"/>
        <v>488</v>
      </c>
    </row>
    <row r="21" spans="1:16" ht="15" customHeight="1">
      <c r="A21" s="62" t="s">
        <v>81</v>
      </c>
      <c r="B21" s="56" t="s">
        <v>52</v>
      </c>
      <c r="C21" s="96" t="s">
        <v>18</v>
      </c>
      <c r="D21" s="84">
        <v>4</v>
      </c>
      <c r="E21" s="16">
        <v>131</v>
      </c>
      <c r="F21" s="16">
        <v>2</v>
      </c>
      <c r="G21" s="16">
        <v>89</v>
      </c>
      <c r="H21" s="16">
        <v>2</v>
      </c>
      <c r="I21" s="16">
        <v>105</v>
      </c>
      <c r="J21" s="16">
        <v>2</v>
      </c>
      <c r="K21" s="16">
        <v>98</v>
      </c>
      <c r="L21" s="16">
        <v>1</v>
      </c>
      <c r="M21" s="53">
        <v>60</v>
      </c>
      <c r="N21" s="72"/>
      <c r="O21" s="66">
        <f t="shared" si="0"/>
        <v>11</v>
      </c>
      <c r="P21" s="67">
        <f t="shared" si="1"/>
        <v>483</v>
      </c>
    </row>
    <row r="22" spans="1:16" ht="15" customHeight="1">
      <c r="A22" s="61" t="s">
        <v>82</v>
      </c>
      <c r="B22" s="54" t="s">
        <v>38</v>
      </c>
      <c r="C22" s="97" t="s">
        <v>58</v>
      </c>
      <c r="D22" s="86">
        <v>1</v>
      </c>
      <c r="E22" s="42">
        <v>53</v>
      </c>
      <c r="F22" s="43">
        <v>2</v>
      </c>
      <c r="G22" s="43">
        <v>72</v>
      </c>
      <c r="H22" s="42">
        <v>3</v>
      </c>
      <c r="I22" s="43">
        <v>117</v>
      </c>
      <c r="J22" s="43">
        <v>2</v>
      </c>
      <c r="K22" s="43">
        <v>98</v>
      </c>
      <c r="L22" s="43">
        <v>3</v>
      </c>
      <c r="M22" s="87">
        <v>119</v>
      </c>
      <c r="N22" s="75"/>
      <c r="O22" s="68">
        <f t="shared" si="0"/>
        <v>11</v>
      </c>
      <c r="P22" s="69">
        <f t="shared" si="1"/>
        <v>459</v>
      </c>
    </row>
    <row r="23" spans="1:16" ht="15" customHeight="1">
      <c r="A23" s="62" t="s">
        <v>83</v>
      </c>
      <c r="B23" s="56" t="s">
        <v>93</v>
      </c>
      <c r="C23" s="97" t="s">
        <v>60</v>
      </c>
      <c r="D23" s="84">
        <v>3.5</v>
      </c>
      <c r="E23" s="16">
        <v>113</v>
      </c>
      <c r="F23" s="30">
        <v>1</v>
      </c>
      <c r="G23" s="30">
        <v>78</v>
      </c>
      <c r="H23" s="16">
        <v>1</v>
      </c>
      <c r="I23" s="30">
        <v>25</v>
      </c>
      <c r="J23" s="30">
        <v>3</v>
      </c>
      <c r="K23" s="30">
        <v>118</v>
      </c>
      <c r="L23" s="30">
        <v>2</v>
      </c>
      <c r="M23" s="82">
        <v>93</v>
      </c>
      <c r="N23" s="72"/>
      <c r="O23" s="68">
        <f t="shared" si="0"/>
        <v>10.5</v>
      </c>
      <c r="P23" s="69">
        <f t="shared" si="1"/>
        <v>427</v>
      </c>
    </row>
    <row r="24" spans="1:16" ht="15" customHeight="1">
      <c r="A24" s="61" t="s">
        <v>84</v>
      </c>
      <c r="B24" s="56" t="s">
        <v>50</v>
      </c>
      <c r="C24" s="97" t="s">
        <v>14</v>
      </c>
      <c r="D24" s="81">
        <v>2</v>
      </c>
      <c r="E24" s="16">
        <v>99</v>
      </c>
      <c r="F24" s="38">
        <v>2</v>
      </c>
      <c r="G24" s="30">
        <v>97</v>
      </c>
      <c r="H24" s="38">
        <v>3</v>
      </c>
      <c r="I24" s="30">
        <v>108</v>
      </c>
      <c r="J24" s="38">
        <v>2</v>
      </c>
      <c r="K24" s="30">
        <v>75</v>
      </c>
      <c r="L24" s="38">
        <v>1</v>
      </c>
      <c r="M24" s="82">
        <v>59</v>
      </c>
      <c r="N24" s="72"/>
      <c r="O24" s="68">
        <f t="shared" si="0"/>
        <v>10</v>
      </c>
      <c r="P24" s="69">
        <f t="shared" si="1"/>
        <v>438</v>
      </c>
    </row>
    <row r="25" spans="1:16" ht="15" customHeight="1">
      <c r="A25" s="62" t="s">
        <v>85</v>
      </c>
      <c r="B25" s="55" t="s">
        <v>43</v>
      </c>
      <c r="C25" s="96" t="s">
        <v>59</v>
      </c>
      <c r="D25" s="81">
        <v>1</v>
      </c>
      <c r="E25" s="38">
        <v>31</v>
      </c>
      <c r="F25" s="38">
        <v>1</v>
      </c>
      <c r="G25" s="38">
        <v>70</v>
      </c>
      <c r="H25" s="8">
        <v>1</v>
      </c>
      <c r="I25" s="38">
        <v>75</v>
      </c>
      <c r="J25" s="38">
        <v>4</v>
      </c>
      <c r="K25" s="38">
        <v>129</v>
      </c>
      <c r="L25" s="38">
        <v>3</v>
      </c>
      <c r="M25" s="83">
        <v>132</v>
      </c>
      <c r="N25" s="73"/>
      <c r="O25" s="66">
        <f t="shared" si="0"/>
        <v>10</v>
      </c>
      <c r="P25" s="67">
        <f t="shared" si="1"/>
        <v>437</v>
      </c>
    </row>
    <row r="26" spans="1:16" ht="16.5" customHeight="1">
      <c r="A26" s="61" t="s">
        <v>86</v>
      </c>
      <c r="B26" s="54" t="s">
        <v>30</v>
      </c>
      <c r="C26" s="100" t="s">
        <v>27</v>
      </c>
      <c r="D26" s="84">
        <v>1</v>
      </c>
      <c r="E26" s="16">
        <v>46</v>
      </c>
      <c r="F26" s="30">
        <v>3</v>
      </c>
      <c r="G26" s="30">
        <v>117</v>
      </c>
      <c r="H26" s="16">
        <v>4</v>
      </c>
      <c r="I26" s="30">
        <v>143</v>
      </c>
      <c r="J26" s="30">
        <v>1</v>
      </c>
      <c r="K26" s="30">
        <v>30</v>
      </c>
      <c r="L26" s="30">
        <v>1</v>
      </c>
      <c r="M26" s="82">
        <v>37</v>
      </c>
      <c r="N26" s="72"/>
      <c r="O26" s="66">
        <f t="shared" si="0"/>
        <v>10</v>
      </c>
      <c r="P26" s="67">
        <f t="shared" si="1"/>
        <v>373</v>
      </c>
    </row>
    <row r="27" spans="1:16" ht="15" customHeight="1">
      <c r="A27" s="62" t="s">
        <v>87</v>
      </c>
      <c r="B27" s="56" t="s">
        <v>22</v>
      </c>
      <c r="C27" s="97" t="s">
        <v>21</v>
      </c>
      <c r="D27" s="84">
        <v>1</v>
      </c>
      <c r="E27" s="16">
        <v>26</v>
      </c>
      <c r="F27" s="16">
        <v>4</v>
      </c>
      <c r="G27" s="16">
        <v>142</v>
      </c>
      <c r="H27" s="16">
        <v>1</v>
      </c>
      <c r="I27" s="16">
        <v>44</v>
      </c>
      <c r="J27" s="16">
        <v>2</v>
      </c>
      <c r="K27" s="16">
        <v>92</v>
      </c>
      <c r="L27" s="16">
        <v>2</v>
      </c>
      <c r="M27" s="53">
        <v>67</v>
      </c>
      <c r="N27" s="72"/>
      <c r="O27" s="66">
        <f t="shared" si="0"/>
        <v>10</v>
      </c>
      <c r="P27" s="67">
        <f t="shared" si="1"/>
        <v>371</v>
      </c>
    </row>
    <row r="28" spans="1:16" ht="15" customHeight="1">
      <c r="A28" s="61" t="s">
        <v>88</v>
      </c>
      <c r="B28" s="55" t="s">
        <v>49</v>
      </c>
      <c r="C28" s="96" t="s">
        <v>33</v>
      </c>
      <c r="D28" s="84">
        <v>2</v>
      </c>
      <c r="E28" s="16">
        <v>100</v>
      </c>
      <c r="F28" s="30">
        <v>1</v>
      </c>
      <c r="G28" s="30">
        <v>23</v>
      </c>
      <c r="H28" s="16">
        <v>2</v>
      </c>
      <c r="I28" s="30">
        <v>46</v>
      </c>
      <c r="J28" s="30">
        <v>3</v>
      </c>
      <c r="K28" s="30">
        <v>117</v>
      </c>
      <c r="L28" s="30">
        <v>2</v>
      </c>
      <c r="M28" s="82">
        <v>61</v>
      </c>
      <c r="N28" s="72"/>
      <c r="O28" s="66">
        <f t="shared" si="0"/>
        <v>10</v>
      </c>
      <c r="P28" s="67">
        <f t="shared" si="1"/>
        <v>347</v>
      </c>
    </row>
    <row r="29" spans="1:16" ht="15" customHeight="1">
      <c r="A29" s="62" t="s">
        <v>89</v>
      </c>
      <c r="B29" s="54" t="s">
        <v>37</v>
      </c>
      <c r="C29" s="96" t="s">
        <v>35</v>
      </c>
      <c r="D29" s="88">
        <v>3.5</v>
      </c>
      <c r="E29" s="38">
        <v>113</v>
      </c>
      <c r="F29" s="38">
        <v>2</v>
      </c>
      <c r="G29" s="38">
        <v>93</v>
      </c>
      <c r="H29" s="38">
        <v>1</v>
      </c>
      <c r="I29" s="38">
        <v>38</v>
      </c>
      <c r="J29" s="38">
        <v>2</v>
      </c>
      <c r="K29" s="38">
        <v>67</v>
      </c>
      <c r="L29" s="38">
        <v>1</v>
      </c>
      <c r="M29" s="83">
        <v>58</v>
      </c>
      <c r="N29" s="73"/>
      <c r="O29" s="66">
        <f t="shared" si="0"/>
        <v>9.5</v>
      </c>
      <c r="P29" s="67">
        <f t="shared" si="1"/>
        <v>369</v>
      </c>
    </row>
    <row r="30" spans="1:16" ht="15.75" customHeight="1">
      <c r="A30" s="61" t="s">
        <v>90</v>
      </c>
      <c r="B30" s="56" t="s">
        <v>44</v>
      </c>
      <c r="C30" s="97" t="s">
        <v>56</v>
      </c>
      <c r="D30" s="84">
        <v>2</v>
      </c>
      <c r="E30" s="16">
        <v>93</v>
      </c>
      <c r="F30" s="16">
        <v>1</v>
      </c>
      <c r="G30" s="16">
        <v>89</v>
      </c>
      <c r="H30" s="16">
        <v>2</v>
      </c>
      <c r="I30" s="16">
        <v>88</v>
      </c>
      <c r="J30" s="16">
        <v>2</v>
      </c>
      <c r="K30" s="16">
        <v>98</v>
      </c>
      <c r="L30" s="16">
        <v>2</v>
      </c>
      <c r="M30" s="53">
        <v>65</v>
      </c>
      <c r="N30" s="72"/>
      <c r="O30" s="66">
        <f t="shared" si="0"/>
        <v>9</v>
      </c>
      <c r="P30" s="67">
        <f t="shared" si="1"/>
        <v>433</v>
      </c>
    </row>
    <row r="31" spans="1:18" ht="15" customHeight="1" thickBot="1">
      <c r="A31" s="62" t="s">
        <v>91</v>
      </c>
      <c r="B31" s="58" t="s">
        <v>53</v>
      </c>
      <c r="C31" s="101" t="s">
        <v>33</v>
      </c>
      <c r="D31" s="89">
        <v>2</v>
      </c>
      <c r="E31" s="59">
        <v>85</v>
      </c>
      <c r="F31" s="59">
        <v>1</v>
      </c>
      <c r="G31" s="59">
        <v>62</v>
      </c>
      <c r="H31" s="59">
        <v>3</v>
      </c>
      <c r="I31" s="59">
        <v>112</v>
      </c>
      <c r="J31" s="59">
        <v>1</v>
      </c>
      <c r="K31" s="59">
        <v>56</v>
      </c>
      <c r="L31" s="59">
        <v>2</v>
      </c>
      <c r="M31" s="90">
        <v>84</v>
      </c>
      <c r="N31" s="76"/>
      <c r="O31" s="70">
        <f t="shared" si="0"/>
        <v>9</v>
      </c>
      <c r="P31" s="71">
        <f t="shared" si="1"/>
        <v>399</v>
      </c>
      <c r="R31" s="60"/>
    </row>
    <row r="32" spans="2:17" ht="12.75" customHeight="1">
      <c r="B32" s="44" t="s">
        <v>62</v>
      </c>
      <c r="C32" s="44"/>
      <c r="D32" s="50">
        <f aca="true" t="shared" si="2" ref="D32:M32">SUM(D4:D31)</f>
        <v>70</v>
      </c>
      <c r="E32" s="50">
        <f t="shared" si="2"/>
        <v>2800</v>
      </c>
      <c r="F32" s="50">
        <f t="shared" si="2"/>
        <v>70</v>
      </c>
      <c r="G32" s="50">
        <f t="shared" si="2"/>
        <v>2800</v>
      </c>
      <c r="H32" s="50">
        <f t="shared" si="2"/>
        <v>70</v>
      </c>
      <c r="I32" s="50">
        <f t="shared" si="2"/>
        <v>2800</v>
      </c>
      <c r="J32" s="50">
        <f t="shared" si="2"/>
        <v>70</v>
      </c>
      <c r="K32" s="50">
        <f t="shared" si="2"/>
        <v>2800</v>
      </c>
      <c r="L32" s="50">
        <f t="shared" si="2"/>
        <v>70</v>
      </c>
      <c r="M32" s="50">
        <f t="shared" si="2"/>
        <v>2800</v>
      </c>
      <c r="N32" s="51"/>
      <c r="O32" s="46">
        <f>SUM(O4:O31)</f>
        <v>350</v>
      </c>
      <c r="P32" s="47">
        <f>SUM(E32+G32+I32+K32+M32)</f>
        <v>14000</v>
      </c>
      <c r="Q32" s="48"/>
    </row>
    <row r="33" spans="3:17" ht="12.75">
      <c r="C33" s="2"/>
      <c r="O33" s="5"/>
      <c r="P33" s="4"/>
      <c r="Q33" s="25"/>
    </row>
    <row r="34" spans="2:3" ht="15.75">
      <c r="B34" s="40"/>
      <c r="C34" s="24"/>
    </row>
    <row r="35" ht="12">
      <c r="C35" s="2"/>
    </row>
    <row r="36" spans="2:3" ht="15.75">
      <c r="B36" s="39"/>
      <c r="C36" s="39"/>
    </row>
    <row r="37" spans="2:3" ht="14.25">
      <c r="B37" s="24"/>
      <c r="C37" s="24"/>
    </row>
    <row r="38" ht="12">
      <c r="C38" s="2"/>
    </row>
    <row r="39" ht="12">
      <c r="C39" s="2"/>
    </row>
    <row r="40" spans="2:3" ht="15.75">
      <c r="B40" s="39"/>
      <c r="C40" s="39"/>
    </row>
  </sheetData>
  <sheetProtection/>
  <mergeCells count="1">
    <mergeCell ref="A1:R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6.8515625" style="0" customWidth="1"/>
    <col min="2" max="2" width="17.8515625" style="0" customWidth="1"/>
    <col min="3" max="3" width="17.00390625" style="0" customWidth="1"/>
    <col min="4" max="4" width="4.7109375" style="0" customWidth="1"/>
    <col min="5" max="5" width="7.421875" style="0" customWidth="1"/>
    <col min="6" max="6" width="4.7109375" style="0" customWidth="1"/>
    <col min="7" max="7" width="7.421875" style="0" customWidth="1"/>
    <col min="8" max="8" width="4.7109375" style="0" customWidth="1"/>
    <col min="9" max="10" width="5.57421875" style="0" customWidth="1"/>
    <col min="11" max="11" width="5.28125" style="0" customWidth="1"/>
    <col min="12" max="12" width="4.7109375" style="0" customWidth="1"/>
    <col min="13" max="13" width="6.140625" style="0" customWidth="1"/>
    <col min="14" max="14" width="0.9921875" style="0" customWidth="1"/>
    <col min="15" max="15" width="7.00390625" style="0" customWidth="1"/>
    <col min="16" max="16" width="6.57421875" style="0" customWidth="1"/>
    <col min="17" max="17" width="5.7109375" style="0" customWidth="1"/>
  </cols>
  <sheetData>
    <row r="1" spans="1:17" ht="12.75">
      <c r="A1" s="35"/>
      <c r="B1" s="6"/>
      <c r="C1" s="7"/>
      <c r="D1" s="36" t="s">
        <v>11</v>
      </c>
      <c r="E1" s="10" t="s">
        <v>12</v>
      </c>
      <c r="F1" s="36" t="s">
        <v>11</v>
      </c>
      <c r="G1" s="10" t="s">
        <v>12</v>
      </c>
      <c r="H1" s="36" t="s">
        <v>11</v>
      </c>
      <c r="I1" s="10" t="s">
        <v>12</v>
      </c>
      <c r="J1" s="36" t="s">
        <v>11</v>
      </c>
      <c r="K1" s="10" t="s">
        <v>12</v>
      </c>
      <c r="L1" s="36" t="s">
        <v>11</v>
      </c>
      <c r="M1" s="10" t="s">
        <v>12</v>
      </c>
      <c r="N1" s="6"/>
      <c r="O1" s="33" t="e">
        <f>SUM(D1+F1+H1+J1+L1)</f>
        <v>#VALUE!</v>
      </c>
      <c r="P1" s="34" t="e">
        <f>SUM(E1+G1+I1+K1+M1)</f>
        <v>#VALUE!</v>
      </c>
      <c r="Q1" s="37" t="s">
        <v>26</v>
      </c>
    </row>
    <row r="2" spans="1:17" ht="15.75">
      <c r="A2" s="26"/>
      <c r="B2" s="22"/>
      <c r="C2" s="22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3"/>
      <c r="P2" s="11"/>
      <c r="Q2" s="18"/>
    </row>
    <row r="3" spans="1:17" ht="14.25">
      <c r="A3" s="16"/>
      <c r="B3" s="23"/>
      <c r="C3" s="23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3"/>
      <c r="P3" s="11"/>
      <c r="Q3" s="18"/>
    </row>
    <row r="4" spans="1:17" ht="15.75">
      <c r="A4" s="16"/>
      <c r="B4" s="22"/>
      <c r="C4" s="22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3"/>
      <c r="P4" s="11"/>
      <c r="Q4" s="18"/>
    </row>
    <row r="5" spans="1:17" ht="15.75">
      <c r="A5" s="16"/>
      <c r="B5" s="21"/>
      <c r="C5" s="22"/>
      <c r="D5" s="8"/>
      <c r="E5" s="16"/>
      <c r="F5" s="8"/>
      <c r="G5" s="16"/>
      <c r="H5" s="12"/>
      <c r="I5" s="16"/>
      <c r="J5" s="8"/>
      <c r="K5" s="16"/>
      <c r="L5" s="8"/>
      <c r="M5" s="16"/>
      <c r="N5" s="17"/>
      <c r="O5" s="13"/>
      <c r="P5" s="11"/>
      <c r="Q5" s="18"/>
    </row>
    <row r="6" spans="1:17" ht="15.75">
      <c r="A6" s="26"/>
      <c r="B6" s="22"/>
      <c r="C6" s="22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3"/>
      <c r="P6" s="11"/>
      <c r="Q6" s="18"/>
    </row>
    <row r="7" spans="1:17" ht="14.25">
      <c r="A7" s="16"/>
      <c r="B7" s="20"/>
      <c r="C7" s="20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13"/>
      <c r="P7" s="11"/>
      <c r="Q7" s="18"/>
    </row>
    <row r="8" spans="1:17" ht="14.25">
      <c r="A8" s="16"/>
      <c r="B8" s="20"/>
      <c r="C8" s="20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3"/>
      <c r="P8" s="11"/>
      <c r="Q8" s="18"/>
    </row>
    <row r="9" spans="1:17" ht="15.75">
      <c r="A9" s="26"/>
      <c r="B9" s="21"/>
      <c r="C9" s="21"/>
      <c r="D9" s="29"/>
      <c r="E9" s="30"/>
      <c r="F9" s="29"/>
      <c r="G9" s="30"/>
      <c r="H9" s="29"/>
      <c r="I9" s="30"/>
      <c r="J9" s="29"/>
      <c r="K9" s="30"/>
      <c r="L9" s="29"/>
      <c r="M9" s="30"/>
      <c r="N9" s="15"/>
      <c r="O9" s="13"/>
      <c r="P9" s="11"/>
      <c r="Q9" s="18"/>
    </row>
    <row r="10" spans="1:17" ht="14.25">
      <c r="A10" s="26"/>
      <c r="B10" s="20"/>
      <c r="C10" s="20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3"/>
      <c r="P10" s="11"/>
      <c r="Q10" s="18"/>
    </row>
    <row r="11" spans="1:17" ht="15.75">
      <c r="A11" s="16"/>
      <c r="B11" s="21"/>
      <c r="C11" s="22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13"/>
      <c r="P11" s="11"/>
      <c r="Q11" s="18"/>
    </row>
    <row r="12" spans="1:17" ht="15.75">
      <c r="A12" s="19"/>
      <c r="B12" s="22"/>
      <c r="C12" s="22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13"/>
      <c r="P12" s="11"/>
      <c r="Q12" s="18"/>
    </row>
    <row r="13" spans="1:17" ht="15.75">
      <c r="A13" s="26"/>
      <c r="B13" s="21"/>
      <c r="C13" s="22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3"/>
      <c r="P13" s="11"/>
      <c r="Q13" s="18"/>
    </row>
    <row r="14" spans="1:17" ht="14.25">
      <c r="A14" s="19"/>
      <c r="B14" s="20"/>
      <c r="C14" s="20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13"/>
      <c r="P14" s="11"/>
      <c r="Q14" s="18"/>
    </row>
    <row r="15" spans="1:17" ht="14.25">
      <c r="A15" s="19"/>
      <c r="B15" s="20"/>
      <c r="C15" s="20"/>
      <c r="D15" s="8"/>
      <c r="E15" s="8"/>
      <c r="F15" s="12"/>
      <c r="G15" s="8"/>
      <c r="H15" s="8"/>
      <c r="I15" s="8"/>
      <c r="J15" s="8"/>
      <c r="K15" s="8"/>
      <c r="L15" s="8"/>
      <c r="M15" s="8"/>
      <c r="N15" s="9"/>
      <c r="O15" s="13"/>
      <c r="P15" s="11"/>
      <c r="Q15" s="18"/>
    </row>
    <row r="16" spans="1:17" ht="15.75">
      <c r="A16" s="19"/>
      <c r="B16" s="22"/>
      <c r="C16" s="22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13"/>
      <c r="P16" s="11"/>
      <c r="Q16" s="18"/>
    </row>
    <row r="17" spans="1:17" ht="15.75">
      <c r="A17" s="19"/>
      <c r="B17" s="20"/>
      <c r="C17" s="22"/>
      <c r="D17" s="8"/>
      <c r="E17" s="16"/>
      <c r="F17" s="8"/>
      <c r="G17" s="16"/>
      <c r="H17" s="8"/>
      <c r="I17" s="16"/>
      <c r="J17" s="8"/>
      <c r="K17" s="16"/>
      <c r="L17" s="8"/>
      <c r="M17" s="16"/>
      <c r="N17" s="17"/>
      <c r="O17" s="13"/>
      <c r="P17" s="11"/>
      <c r="Q17" s="18"/>
    </row>
    <row r="18" spans="1:17" ht="14.25">
      <c r="A18" s="16"/>
      <c r="B18" s="20"/>
      <c r="C18" s="20"/>
      <c r="D18" s="8"/>
      <c r="E18" s="8"/>
      <c r="F18" s="12"/>
      <c r="G18" s="8"/>
      <c r="H18" s="8"/>
      <c r="I18" s="8"/>
      <c r="J18" s="8"/>
      <c r="K18" s="8"/>
      <c r="L18" s="8"/>
      <c r="M18" s="8"/>
      <c r="N18" s="9"/>
      <c r="O18" s="13"/>
      <c r="P18" s="11"/>
      <c r="Q18" s="18"/>
    </row>
    <row r="19" spans="1:17" ht="14.25">
      <c r="A19" s="26"/>
      <c r="B19" s="20"/>
      <c r="C19" s="20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3"/>
      <c r="P19" s="11"/>
      <c r="Q19" s="18"/>
    </row>
    <row r="20" spans="1:17" ht="14.25">
      <c r="A20" s="19"/>
      <c r="B20" s="20"/>
      <c r="C20" s="20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13"/>
      <c r="P20" s="11"/>
      <c r="Q20" s="18"/>
    </row>
    <row r="21" spans="1:17" ht="14.25">
      <c r="A21" s="19"/>
      <c r="B21" s="20"/>
      <c r="C21" s="20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13"/>
      <c r="P21" s="11"/>
      <c r="Q21" s="18"/>
    </row>
    <row r="22" spans="1:17" ht="15.75">
      <c r="A22" s="26"/>
      <c r="B22" s="21"/>
      <c r="C22" s="2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3"/>
      <c r="P22" s="11"/>
      <c r="Q22" s="18"/>
    </row>
    <row r="23" spans="1:17" ht="14.25">
      <c r="A23" s="16"/>
      <c r="B23" s="20"/>
      <c r="C23" s="2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3"/>
      <c r="P23" s="11"/>
      <c r="Q23" s="18"/>
    </row>
    <row r="24" spans="1:17" ht="15.75">
      <c r="A24" s="26"/>
      <c r="B24" s="22"/>
      <c r="C24" s="22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13"/>
      <c r="P24" s="11"/>
      <c r="Q24" s="18"/>
    </row>
    <row r="25" spans="1:17" ht="15.75">
      <c r="A25" s="16"/>
      <c r="B25" s="21"/>
      <c r="C25" s="22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3"/>
      <c r="P25" s="11"/>
      <c r="Q25" s="18"/>
    </row>
    <row r="26" spans="1:17" ht="14.25">
      <c r="A26" s="26"/>
      <c r="B26" s="20"/>
      <c r="C26" s="20"/>
      <c r="D26" s="8"/>
      <c r="E26" s="16"/>
      <c r="F26" s="8"/>
      <c r="G26" s="16"/>
      <c r="H26" s="8"/>
      <c r="I26" s="16"/>
      <c r="J26" s="8"/>
      <c r="K26" s="16"/>
      <c r="L26" s="8"/>
      <c r="M26" s="16"/>
      <c r="N26" s="17"/>
      <c r="O26" s="13"/>
      <c r="P26" s="11"/>
      <c r="Q26" s="18"/>
    </row>
    <row r="27" spans="1:17" ht="15.75">
      <c r="A27" s="16"/>
      <c r="B27" s="21"/>
      <c r="C27" s="22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3"/>
      <c r="P27" s="11"/>
      <c r="Q27" s="18"/>
    </row>
    <row r="28" spans="1:17" ht="15.75">
      <c r="A28" s="19"/>
      <c r="B28" s="21"/>
      <c r="C28" s="21"/>
      <c r="D28" s="8"/>
      <c r="E28" s="16"/>
      <c r="F28" s="8"/>
      <c r="G28" s="16"/>
      <c r="H28" s="8"/>
      <c r="I28" s="16"/>
      <c r="J28" s="8"/>
      <c r="K28" s="16"/>
      <c r="L28" s="8"/>
      <c r="M28" s="16"/>
      <c r="N28" s="17"/>
      <c r="O28" s="13"/>
      <c r="P28" s="11"/>
      <c r="Q28" s="18"/>
    </row>
    <row r="29" spans="1:17" ht="15.75">
      <c r="A29" s="26"/>
      <c r="B29" s="21"/>
      <c r="C29" s="2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3"/>
      <c r="P29" s="11"/>
      <c r="Q29" s="18"/>
    </row>
    <row r="30" spans="1:17" ht="15.75">
      <c r="A30" s="26"/>
      <c r="B30" s="21"/>
      <c r="C30" s="22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13"/>
      <c r="P30" s="11"/>
      <c r="Q30" s="18"/>
    </row>
    <row r="31" spans="1:17" ht="15.75">
      <c r="A31" s="19"/>
      <c r="B31" s="22"/>
      <c r="C31" s="22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3"/>
      <c r="P31" s="11"/>
      <c r="Q31" s="18"/>
    </row>
    <row r="32" spans="1:17" ht="14.25">
      <c r="A32" s="19"/>
      <c r="B32" s="20"/>
      <c r="C32" s="20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13"/>
      <c r="P32" s="11"/>
      <c r="Q32" s="18"/>
    </row>
    <row r="33" spans="1:17" ht="14.25">
      <c r="A33" s="19"/>
      <c r="B33" s="20"/>
      <c r="C33" s="20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3"/>
      <c r="P33" s="11"/>
      <c r="Q33" s="18"/>
    </row>
    <row r="34" spans="1:17" ht="14.25">
      <c r="A34" s="16"/>
      <c r="B34" s="20"/>
      <c r="C34" s="20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3"/>
      <c r="P34" s="11"/>
      <c r="Q34" s="18"/>
    </row>
    <row r="35" spans="1:17" ht="14.25">
      <c r="A35" s="16"/>
      <c r="B35" s="20"/>
      <c r="C35" s="20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13"/>
      <c r="P35" s="11"/>
      <c r="Q35" s="18"/>
    </row>
    <row r="36" spans="1:17" ht="14.25">
      <c r="A36" s="16"/>
      <c r="B36" s="20"/>
      <c r="C36" s="20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3"/>
      <c r="P36" s="11"/>
      <c r="Q36" s="18"/>
    </row>
    <row r="37" spans="1:17" ht="14.25">
      <c r="A37" s="16"/>
      <c r="B37" s="20"/>
      <c r="C37" s="20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13"/>
      <c r="P37" s="11"/>
      <c r="Q37" s="18"/>
    </row>
    <row r="38" spans="1:17" ht="14.25">
      <c r="A38" s="19"/>
      <c r="B38" s="20"/>
      <c r="C38" s="20"/>
      <c r="D38" s="16"/>
      <c r="E38" s="16"/>
      <c r="F38" s="16"/>
      <c r="G38" s="16"/>
      <c r="H38" s="16"/>
      <c r="I38" s="16"/>
      <c r="J38" s="28"/>
      <c r="K38" s="16"/>
      <c r="L38" s="16"/>
      <c r="M38" s="16"/>
      <c r="N38" s="17"/>
      <c r="O38" s="13"/>
      <c r="P38" s="11"/>
      <c r="Q38" s="31"/>
    </row>
    <row r="39" spans="1:17" ht="14.25">
      <c r="A39" s="19"/>
      <c r="B39" s="20"/>
      <c r="C39" s="20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17"/>
      <c r="O39" s="13"/>
      <c r="P39" s="11"/>
      <c r="Q39" s="31"/>
    </row>
    <row r="40" spans="1:17" ht="14.25">
      <c r="A40" s="19"/>
      <c r="B40" s="20"/>
      <c r="C40" s="20"/>
      <c r="D40" s="16"/>
      <c r="E40" s="16"/>
      <c r="F40" s="16"/>
      <c r="G40" s="16"/>
      <c r="H40" s="16"/>
      <c r="I40" s="16"/>
      <c r="J40" s="28"/>
      <c r="K40" s="16"/>
      <c r="L40" s="28"/>
      <c r="M40" s="16"/>
      <c r="N40" s="17"/>
      <c r="O40" s="18"/>
      <c r="P40" s="32"/>
      <c r="Q40" s="32"/>
    </row>
    <row r="41" spans="1:17" ht="14.25">
      <c r="A41" s="19"/>
      <c r="B41" s="20"/>
      <c r="C41" s="20"/>
      <c r="D41" s="16"/>
      <c r="E41" s="16"/>
      <c r="F41" s="16"/>
      <c r="G41" s="16"/>
      <c r="H41" s="16"/>
      <c r="I41" s="16"/>
      <c r="J41" s="28"/>
      <c r="K41" s="16"/>
      <c r="L41" s="28"/>
      <c r="M41" s="16"/>
      <c r="N41" s="17"/>
      <c r="O41" s="32"/>
      <c r="P41" s="32"/>
      <c r="Q41" s="18"/>
    </row>
    <row r="42" spans="1:17" ht="14.25">
      <c r="A42" s="1"/>
      <c r="B42" s="24"/>
      <c r="C42" s="24"/>
      <c r="D42" s="2"/>
      <c r="E42" s="3"/>
      <c r="F42" s="2"/>
      <c r="G42" s="3"/>
      <c r="H42" s="2"/>
      <c r="I42" s="3"/>
      <c r="J42" s="2"/>
      <c r="K42" s="3"/>
      <c r="L42" s="2"/>
      <c r="M42" s="3"/>
      <c r="O42" s="13"/>
      <c r="P42" s="11"/>
      <c r="Q42" s="25"/>
    </row>
    <row r="43" spans="1:17" ht="14.25">
      <c r="A43" s="1"/>
      <c r="B43" s="24"/>
      <c r="C43" s="24"/>
      <c r="D43" s="2"/>
      <c r="E43" s="3"/>
      <c r="F43" s="2"/>
      <c r="G43" s="3"/>
      <c r="H43" s="2"/>
      <c r="I43" s="3"/>
      <c r="J43" s="2"/>
      <c r="K43" s="3"/>
      <c r="L43" s="2"/>
      <c r="M43" s="3"/>
      <c r="O43" s="5"/>
      <c r="P43" s="4"/>
      <c r="Q43" s="2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Beneš</dc:creator>
  <cp:keywords/>
  <dc:description/>
  <cp:lastModifiedBy>Petr Beneš</cp:lastModifiedBy>
  <cp:lastPrinted>2024-03-17T07:32:21Z</cp:lastPrinted>
  <dcterms:created xsi:type="dcterms:W3CDTF">2022-03-12T16:17:30Z</dcterms:created>
  <dcterms:modified xsi:type="dcterms:W3CDTF">2024-03-18T06:40:52Z</dcterms:modified>
  <cp:category/>
  <cp:version/>
  <cp:contentType/>
  <cp:contentStatus/>
</cp:coreProperties>
</file>