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930" activeTab="1"/>
  </bookViews>
  <sheets>
    <sheet name="Jevíčko" sheetId="1" r:id="rId1"/>
    <sheet name="Jeseník" sheetId="2" r:id="rId2"/>
  </sheets>
  <definedNames/>
  <calcPr fullCalcOnLoad="1"/>
</workbook>
</file>

<file path=xl/sharedStrings.xml><?xml version="1.0" encoding="utf-8"?>
<sst xmlns="http://schemas.openxmlformats.org/spreadsheetml/2006/main" count="286" uniqueCount="185">
  <si>
    <t>Jevíčko</t>
  </si>
  <si>
    <t>Číslo</t>
  </si>
  <si>
    <t>Jméno</t>
  </si>
  <si>
    <t>Město</t>
  </si>
  <si>
    <t xml:space="preserve">       </t>
  </si>
  <si>
    <t>1. kolo</t>
  </si>
  <si>
    <t>2. kolo</t>
  </si>
  <si>
    <t>3. kolo</t>
  </si>
  <si>
    <t>4. kolo</t>
  </si>
  <si>
    <t>5 kolo</t>
  </si>
  <si>
    <t>Součet</t>
  </si>
  <si>
    <t>Pořadí</t>
  </si>
  <si>
    <t xml:space="preserve">MTL </t>
  </si>
  <si>
    <t>B</t>
  </si>
  <si>
    <t>Peníze</t>
  </si>
  <si>
    <t>Body</t>
  </si>
  <si>
    <t>Zářičí</t>
  </si>
  <si>
    <t>Ostrava</t>
  </si>
  <si>
    <t>Brno</t>
  </si>
  <si>
    <t>Walový Petr</t>
  </si>
  <si>
    <t>Tomášek Jindřich</t>
  </si>
  <si>
    <t>Býškovice</t>
  </si>
  <si>
    <t>Jeřábek Karel</t>
  </si>
  <si>
    <t>Fiala Lubomír</t>
  </si>
  <si>
    <t>Haupt Petr</t>
  </si>
  <si>
    <t>Moravská Třebová</t>
  </si>
  <si>
    <t>Vymětal Antonín ml.</t>
  </si>
  <si>
    <t>Bušina František</t>
  </si>
  <si>
    <t>Deak Roman</t>
  </si>
  <si>
    <t>Olomouc</t>
  </si>
  <si>
    <t>Novotný Lubomír</t>
  </si>
  <si>
    <t>Benda Jaroslav</t>
  </si>
  <si>
    <t>Zemánek Jan</t>
  </si>
  <si>
    <t>Lón Ondřej</t>
  </si>
  <si>
    <t>Krumnikl Ivo</t>
  </si>
  <si>
    <t>Boršov</t>
  </si>
  <si>
    <t>Palatka Pavel</t>
  </si>
  <si>
    <t>Bydžovský Jiří</t>
  </si>
  <si>
    <t>Buršík František</t>
  </si>
  <si>
    <t>Přerov</t>
  </si>
  <si>
    <t>Kolář Josef</t>
  </si>
  <si>
    <t>Brťoví</t>
  </si>
  <si>
    <t>Kuba Pavel</t>
  </si>
  <si>
    <t>Mohelnice</t>
  </si>
  <si>
    <t>Štefulík Pavel</t>
  </si>
  <si>
    <t>Čermák Karel</t>
  </si>
  <si>
    <t>Kroměříž</t>
  </si>
  <si>
    <t>Mazálek Jan</t>
  </si>
  <si>
    <t>Fojtová Marie</t>
  </si>
  <si>
    <t>Čípa Jindřich</t>
  </si>
  <si>
    <t>Polička</t>
  </si>
  <si>
    <t>Šimbera Václav</t>
  </si>
  <si>
    <t>Dolní Kounice</t>
  </si>
  <si>
    <t>Žák František</t>
  </si>
  <si>
    <t>Pospíšil Miloš</t>
  </si>
  <si>
    <t>Dokulil Zdeněk</t>
  </si>
  <si>
    <t>Pumprla Jaroslav</t>
  </si>
  <si>
    <t>Kostelec</t>
  </si>
  <si>
    <t>Kořínková Marie</t>
  </si>
  <si>
    <t>Rubeš Ladislav</t>
  </si>
  <si>
    <t>Pospíšil Slavomír</t>
  </si>
  <si>
    <t>Jílek Jan</t>
  </si>
  <si>
    <t>Sulíkov</t>
  </si>
  <si>
    <t>Malec Petr</t>
  </si>
  <si>
    <t>Dubina Jan</t>
  </si>
  <si>
    <t>Kliment Stanislav</t>
  </si>
  <si>
    <t>Zapletal Ota</t>
  </si>
  <si>
    <t>Velká Bíteš</t>
  </si>
  <si>
    <t>Vymětal Antonín st.</t>
  </si>
  <si>
    <t>Jaroměřice</t>
  </si>
  <si>
    <t>Kumstát Petr</t>
  </si>
  <si>
    <t>Staré Město</t>
  </si>
  <si>
    <t>Petr František</t>
  </si>
  <si>
    <t>Svitavy</t>
  </si>
  <si>
    <t>Fučík Zdeněk</t>
  </si>
  <si>
    <t>Třebíč</t>
  </si>
  <si>
    <t>Rokyta Jiří</t>
  </si>
  <si>
    <t>Prvý Lubomír</t>
  </si>
  <si>
    <t>Oldřichov</t>
  </si>
  <si>
    <t>Žák Miroslav</t>
  </si>
  <si>
    <t>Kopřivnice</t>
  </si>
  <si>
    <t>Navrátil Radek</t>
  </si>
  <si>
    <t>Pouzdřany</t>
  </si>
  <si>
    <t>Stojanov Viktor</t>
  </si>
  <si>
    <t>Chropyně</t>
  </si>
  <si>
    <t>Honajzer Jaroslav</t>
  </si>
  <si>
    <t>Kubíček Miroslav</t>
  </si>
  <si>
    <t>Passingr Milan</t>
  </si>
  <si>
    <t>Sedláček Ivan</t>
  </si>
  <si>
    <t>Tišnov</t>
  </si>
  <si>
    <t>Saitz Richard</t>
  </si>
  <si>
    <t>Chmiel ivo</t>
  </si>
  <si>
    <t>Nový Jičín</t>
  </si>
  <si>
    <t>Kleveta Čestmír</t>
  </si>
  <si>
    <t>Loštice</t>
  </si>
  <si>
    <t>Pospíšil Jan</t>
  </si>
  <si>
    <t>Svitávka</t>
  </si>
  <si>
    <t>Volf František</t>
  </si>
  <si>
    <t>Švéda Alois</t>
  </si>
  <si>
    <t>Velké Opatovice</t>
  </si>
  <si>
    <t>Sečkář Václav</t>
  </si>
  <si>
    <t>Kolomazník Zdeněk</t>
  </si>
  <si>
    <t>Prostějov</t>
  </si>
  <si>
    <t>Němec Drahomír</t>
  </si>
  <si>
    <t>Krmíček Zdeněk</t>
  </si>
  <si>
    <t>Šimbera Jiří</t>
  </si>
  <si>
    <t>Janíček Jaromír</t>
  </si>
  <si>
    <t>Louka</t>
  </si>
  <si>
    <t>Bezděk Vladimír</t>
  </si>
  <si>
    <t>Pařil Karel</t>
  </si>
  <si>
    <t>Dolní Lhota</t>
  </si>
  <si>
    <t>Kouřílek Svatopluk</t>
  </si>
  <si>
    <t>Nykodým Ladislav</t>
  </si>
  <si>
    <t>Unčín</t>
  </si>
  <si>
    <t>Kořínek Jan</t>
  </si>
  <si>
    <t>Liebl Pavel</t>
  </si>
  <si>
    <t>Charvát Josef</t>
  </si>
  <si>
    <t>Nová Ves</t>
  </si>
  <si>
    <t>Machala Milan</t>
  </si>
  <si>
    <t>Šejnoha Petr</t>
  </si>
  <si>
    <t>Křenov</t>
  </si>
  <si>
    <t>Lučan Vladimír</t>
  </si>
  <si>
    <t>Ježior Jiří</t>
  </si>
  <si>
    <t>Němec Jaromír</t>
  </si>
  <si>
    <t>Chornice</t>
  </si>
  <si>
    <t>Čížek Petr</t>
  </si>
  <si>
    <t>Kuchař Josef</t>
  </si>
  <si>
    <t>Novák Miroslav</t>
  </si>
  <si>
    <t>Smékal Jiří</t>
  </si>
  <si>
    <t>Škaroupka Adolf</t>
  </si>
  <si>
    <t>Sudice</t>
  </si>
  <si>
    <t>Bláha Josef</t>
  </si>
  <si>
    <t>Kunštát</t>
  </si>
  <si>
    <t>Keprt Vít</t>
  </si>
  <si>
    <t>Štěpánov</t>
  </si>
  <si>
    <t>Spitzer Leopold</t>
  </si>
  <si>
    <t>Dvořák Rostislav</t>
  </si>
  <si>
    <t>Vážany</t>
  </si>
  <si>
    <t>Podmolík Miroslav</t>
  </si>
  <si>
    <t>Šašek Vojtěch</t>
  </si>
  <si>
    <t>Radiměř</t>
  </si>
  <si>
    <t>Pyš Lubomír</t>
  </si>
  <si>
    <t>Vítkov</t>
  </si>
  <si>
    <t>Keprtová Alena</t>
  </si>
  <si>
    <t>Mahdal</t>
  </si>
  <si>
    <t>Šenkyřík Vladimír</t>
  </si>
  <si>
    <t>Bubela František</t>
  </si>
  <si>
    <t>Sedláček Jaroslav</t>
  </si>
  <si>
    <t>Vymětal Josef</t>
  </si>
  <si>
    <t>Stehlík Oldřich</t>
  </si>
  <si>
    <t>Pátík Karel</t>
  </si>
  <si>
    <t>Brodek u Přerova</t>
  </si>
  <si>
    <t>Karásek Radomír</t>
  </si>
  <si>
    <t>Plhal František</t>
  </si>
  <si>
    <t>JESENÍK</t>
  </si>
  <si>
    <t>GLAC MILAN</t>
  </si>
  <si>
    <t>GLAC RADOMÍR</t>
  </si>
  <si>
    <t>VELKÉ KUNĚTICE</t>
  </si>
  <si>
    <t>SVĚTLÁ HORA</t>
  </si>
  <si>
    <t>KŘÍŽ ZDENĚK</t>
  </si>
  <si>
    <t>KOČOV</t>
  </si>
  <si>
    <t>LEGERSKÝ JAROMÍR</t>
  </si>
  <si>
    <t>STARÉ HEŘMÍNOVY</t>
  </si>
  <si>
    <t>LEGERSKÝ LUKÁŠ</t>
  </si>
  <si>
    <t>NIKODÝM STANISLAV</t>
  </si>
  <si>
    <t>ŠUMPERK</t>
  </si>
  <si>
    <t>PANOVČÍK JOZEF</t>
  </si>
  <si>
    <t>ŠVEC MIROSLAV</t>
  </si>
  <si>
    <t>ŠŤASTNÝ  ROMAN</t>
  </si>
  <si>
    <t>MIKULOVICE</t>
  </si>
  <si>
    <t>ŠULÁK PETR</t>
  </si>
  <si>
    <t>VIDNAVA</t>
  </si>
  <si>
    <t>ŽÁK JAROSLAV</t>
  </si>
  <si>
    <t>BRNO</t>
  </si>
  <si>
    <t>Jeseník - Memorial Josefa Šestáka  23.11.2018</t>
  </si>
  <si>
    <t>DOMAŠOV</t>
  </si>
  <si>
    <t>BABJAK JAN</t>
  </si>
  <si>
    <t>GERASIS PAVEL</t>
  </si>
  <si>
    <t>ČESKÁ VES</t>
  </si>
  <si>
    <t>BIALSKO BIALA</t>
  </si>
  <si>
    <t>PANEK ZBIGNIEW</t>
  </si>
  <si>
    <t>PÍREK JAN</t>
  </si>
  <si>
    <t>ZLATÉ HORY</t>
  </si>
  <si>
    <t>BOCEK AUGUSTÝN</t>
  </si>
  <si>
    <t>KOPINEC JAN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</si>
</sst>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 dd"/>
    <numFmt numFmtId="166" formatCode="#,##0.0\ &quot;Kč&quot;"/>
    <numFmt numFmtId="167" formatCode="#,##0.00\ &quot;Kč&quot;"/>
  </numFmts>
  <fonts count="47">
    <font>
      <sz val="10"/>
      <name val="Arial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2" fontId="0" fillId="33" borderId="14" xfId="0" applyNumberForma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NumberFormat="1" applyBorder="1" applyAlignment="1" applyProtection="1">
      <alignment shrinkToFit="1"/>
      <protection hidden="1"/>
    </xf>
    <xf numFmtId="1" fontId="6" fillId="0" borderId="0" xfId="0" applyNumberFormat="1" applyFont="1" applyBorder="1" applyAlignment="1" applyProtection="1">
      <alignment horizontal="center" shrinkToFit="1"/>
      <protection hidden="1"/>
    </xf>
    <xf numFmtId="2" fontId="6" fillId="0" borderId="0" xfId="0" applyNumberFormat="1" applyFont="1" applyBorder="1" applyAlignment="1" applyProtection="1">
      <alignment shrinkToFit="1"/>
      <protection hidden="1"/>
    </xf>
    <xf numFmtId="164" fontId="6" fillId="0" borderId="0" xfId="0" applyNumberFormat="1" applyFont="1" applyBorder="1" applyAlignment="1" applyProtection="1">
      <alignment horizontal="center" shrinkToFit="1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shrinkToFit="1"/>
      <protection hidden="1"/>
    </xf>
    <xf numFmtId="0" fontId="0" fillId="0" borderId="16" xfId="0" applyNumberFormat="1" applyBorder="1" applyAlignment="1" applyProtection="1">
      <alignment shrinkToFit="1"/>
      <protection hidden="1"/>
    </xf>
    <xf numFmtId="1" fontId="6" fillId="0" borderId="16" xfId="0" applyNumberFormat="1" applyFont="1" applyBorder="1" applyAlignment="1" applyProtection="1">
      <alignment horizontal="center" shrinkToFit="1"/>
      <protection hidden="1"/>
    </xf>
    <xf numFmtId="2" fontId="6" fillId="0" borderId="16" xfId="0" applyNumberFormat="1" applyFont="1" applyBorder="1" applyAlignment="1" applyProtection="1">
      <alignment shrinkToFi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shrinkToFit="1"/>
      <protection hidden="1"/>
    </xf>
    <xf numFmtId="0" fontId="0" fillId="0" borderId="17" xfId="0" applyNumberFormat="1" applyBorder="1" applyAlignment="1" applyProtection="1">
      <alignment shrinkToFit="1"/>
      <protection hidden="1"/>
    </xf>
    <xf numFmtId="1" fontId="6" fillId="0" borderId="17" xfId="0" applyNumberFormat="1" applyFont="1" applyBorder="1" applyAlignment="1" applyProtection="1">
      <alignment horizontal="center" shrinkToFit="1"/>
      <protection hidden="1"/>
    </xf>
    <xf numFmtId="2" fontId="6" fillId="0" borderId="17" xfId="0" applyNumberFormat="1" applyFont="1" applyBorder="1" applyAlignment="1" applyProtection="1">
      <alignment shrinkToFit="1"/>
      <protection hidden="1"/>
    </xf>
    <xf numFmtId="2" fontId="1" fillId="0" borderId="17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0" fillId="33" borderId="18" xfId="0" applyNumberFormat="1" applyFill="1" applyBorder="1" applyAlignment="1">
      <alignment horizontal="right"/>
    </xf>
    <xf numFmtId="2" fontId="0" fillId="33" borderId="20" xfId="0" applyNumberForma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left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 applyProtection="1">
      <alignment horizontal="left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5" xfId="0" applyFill="1" applyBorder="1" applyAlignment="1">
      <alignment horizontal="left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left"/>
      <protection hidden="1"/>
    </xf>
    <xf numFmtId="0" fontId="5" fillId="0" borderId="29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46" fillId="0" borderId="25" xfId="0" applyFont="1" applyBorder="1" applyAlignment="1">
      <alignment vertical="center"/>
    </xf>
    <xf numFmtId="0" fontId="0" fillId="0" borderId="32" xfId="0" applyFont="1" applyFill="1" applyBorder="1" applyAlignment="1" applyProtection="1">
      <alignment horizontal="center"/>
      <protection hidden="1"/>
    </xf>
    <xf numFmtId="1" fontId="6" fillId="0" borderId="0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8" xfId="0" applyFont="1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 horizontal="left"/>
      <protection hidden="1"/>
    </xf>
    <xf numFmtId="0" fontId="0" fillId="0" borderId="2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ill="1" applyBorder="1" applyAlignment="1" applyProtection="1">
      <alignment horizontal="left"/>
      <protection hidden="1"/>
    </xf>
    <xf numFmtId="0" fontId="0" fillId="0" borderId="37" xfId="0" applyFill="1" applyBorder="1" applyAlignment="1" applyProtection="1">
      <alignment horizontal="center"/>
      <protection hidden="1"/>
    </xf>
    <xf numFmtId="164" fontId="6" fillId="0" borderId="37" xfId="0" applyNumberFormat="1" applyFont="1" applyBorder="1" applyAlignment="1">
      <alignment horizontal="center"/>
    </xf>
    <xf numFmtId="2" fontId="1" fillId="0" borderId="37" xfId="0" applyNumberFormat="1" applyFont="1" applyFill="1" applyBorder="1" applyAlignment="1">
      <alignment horizontal="right"/>
    </xf>
    <xf numFmtId="2" fontId="7" fillId="0" borderId="37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1" customWidth="1"/>
    <col min="2" max="2" width="19.00390625" style="2" customWidth="1"/>
    <col min="3" max="3" width="13.28125" style="3" customWidth="1"/>
    <col min="4" max="4" width="3.28125" style="3" customWidth="1"/>
    <col min="5" max="5" width="6.7109375" style="3" customWidth="1"/>
    <col min="6" max="6" width="3.28125" style="3" customWidth="1"/>
    <col min="7" max="7" width="6.7109375" style="3" customWidth="1"/>
    <col min="8" max="8" width="3.28125" style="3" customWidth="1"/>
    <col min="9" max="9" width="6.7109375" style="3" customWidth="1"/>
    <col min="10" max="10" width="3.28125" style="3" customWidth="1"/>
    <col min="11" max="11" width="6.7109375" style="3" customWidth="1"/>
    <col min="12" max="12" width="3.28125" style="3" customWidth="1"/>
    <col min="13" max="13" width="6.7109375" style="3" customWidth="1"/>
    <col min="14" max="14" width="2.00390625" style="4" customWidth="1"/>
    <col min="15" max="15" width="4.421875" style="4" customWidth="1"/>
    <col min="16" max="16" width="7.421875" style="3" customWidth="1"/>
    <col min="17" max="17" width="6.7109375" style="3" customWidth="1"/>
    <col min="18" max="18" width="7.7109375" style="4" customWidth="1"/>
    <col min="19" max="16384" width="9.140625" style="4" customWidth="1"/>
  </cols>
  <sheetData>
    <row r="1" spans="1:256" ht="23.25">
      <c r="A1" s="4"/>
      <c r="B1" s="4"/>
      <c r="C1" s="5" t="s">
        <v>0</v>
      </c>
      <c r="H1" s="6"/>
      <c r="I1" s="6"/>
      <c r="J1" s="6"/>
      <c r="K1" s="6"/>
      <c r="L1" s="6"/>
      <c r="M1" s="6"/>
      <c r="N1"/>
      <c r="O1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7.5" customHeight="1">
      <c r="A2" s="4"/>
      <c r="B2" s="4"/>
      <c r="H2" s="6"/>
      <c r="I2" s="6"/>
      <c r="J2" s="6"/>
      <c r="K2" s="6"/>
      <c r="L2" s="6"/>
      <c r="M2" s="6"/>
      <c r="N2"/>
      <c r="O2"/>
      <c r="P2" s="6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12" customFormat="1" ht="12.75" customHeight="1">
      <c r="A3" s="7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9" t="s">
        <v>4</v>
      </c>
      <c r="G3" s="9" t="s">
        <v>6</v>
      </c>
      <c r="H3" s="9" t="s">
        <v>4</v>
      </c>
      <c r="I3" s="9" t="s">
        <v>7</v>
      </c>
      <c r="J3" s="9" t="s">
        <v>4</v>
      </c>
      <c r="K3" s="9" t="s">
        <v>8</v>
      </c>
      <c r="L3" s="9" t="s">
        <v>4</v>
      </c>
      <c r="M3" s="9" t="s">
        <v>9</v>
      </c>
      <c r="N3" s="9"/>
      <c r="O3" s="9"/>
      <c r="P3" s="10" t="s">
        <v>10</v>
      </c>
      <c r="Q3" s="10" t="s">
        <v>11</v>
      </c>
      <c r="R3" s="11" t="s">
        <v>12</v>
      </c>
    </row>
    <row r="4" spans="1:18" s="12" customFormat="1" ht="13.5" customHeight="1" thickBot="1">
      <c r="A4" s="7"/>
      <c r="B4" s="7"/>
      <c r="C4" s="8"/>
      <c r="D4" s="13" t="s">
        <v>13</v>
      </c>
      <c r="E4" s="14" t="s">
        <v>14</v>
      </c>
      <c r="F4" s="13" t="s">
        <v>13</v>
      </c>
      <c r="G4" s="14" t="s">
        <v>14</v>
      </c>
      <c r="H4" s="13" t="s">
        <v>13</v>
      </c>
      <c r="I4" s="14" t="s">
        <v>14</v>
      </c>
      <c r="J4" s="13" t="s">
        <v>13</v>
      </c>
      <c r="K4" s="14" t="s">
        <v>14</v>
      </c>
      <c r="L4" s="13" t="s">
        <v>13</v>
      </c>
      <c r="M4" s="14" t="s">
        <v>14</v>
      </c>
      <c r="N4" s="9"/>
      <c r="O4" s="14" t="s">
        <v>15</v>
      </c>
      <c r="P4" s="15" t="s">
        <v>14</v>
      </c>
      <c r="Q4" s="10"/>
      <c r="R4" s="11" t="s">
        <v>15</v>
      </c>
    </row>
    <row r="5" spans="1:18" s="20" customFormat="1" ht="12.75" customHeight="1">
      <c r="A5" s="47">
        <v>32</v>
      </c>
      <c r="B5" s="48" t="s">
        <v>20</v>
      </c>
      <c r="C5" s="49" t="s">
        <v>21</v>
      </c>
      <c r="D5" s="50">
        <v>4</v>
      </c>
      <c r="E5" s="51">
        <v>99</v>
      </c>
      <c r="F5" s="50">
        <v>4</v>
      </c>
      <c r="G5" s="51">
        <v>73</v>
      </c>
      <c r="H5" s="50">
        <v>4</v>
      </c>
      <c r="I5" s="51">
        <v>92</v>
      </c>
      <c r="J5" s="50">
        <v>3</v>
      </c>
      <c r="K5" s="51">
        <v>61</v>
      </c>
      <c r="L5" s="50">
        <v>4</v>
      </c>
      <c r="M5" s="51">
        <v>126</v>
      </c>
      <c r="N5" s="52"/>
      <c r="O5" s="16">
        <f aca="true" t="shared" si="0" ref="O5:O36">SUM(D5+F5+H5+J5+L5)</f>
        <v>19</v>
      </c>
      <c r="P5" s="17">
        <f aca="true" t="shared" si="1" ref="P5:P36">SUM(E5+G5+I5+K5+M5)</f>
        <v>451</v>
      </c>
      <c r="Q5" s="18">
        <v>1</v>
      </c>
      <c r="R5" s="19">
        <v>576</v>
      </c>
    </row>
    <row r="6" spans="1:18" s="20" customFormat="1" ht="12.75" customHeight="1">
      <c r="A6" s="36">
        <v>13</v>
      </c>
      <c r="B6" s="37" t="s">
        <v>22</v>
      </c>
      <c r="C6" s="38" t="s">
        <v>0</v>
      </c>
      <c r="D6" s="39">
        <v>4</v>
      </c>
      <c r="E6" s="40">
        <v>109</v>
      </c>
      <c r="F6" s="39">
        <v>4</v>
      </c>
      <c r="G6" s="40">
        <v>83</v>
      </c>
      <c r="H6" s="39">
        <v>3</v>
      </c>
      <c r="I6" s="40">
        <v>48</v>
      </c>
      <c r="J6" s="39">
        <v>4</v>
      </c>
      <c r="K6" s="40">
        <v>57</v>
      </c>
      <c r="L6" s="39">
        <v>3</v>
      </c>
      <c r="M6" s="40">
        <v>54</v>
      </c>
      <c r="N6" s="21"/>
      <c r="O6" s="22">
        <f t="shared" si="0"/>
        <v>18</v>
      </c>
      <c r="P6" s="23">
        <f t="shared" si="1"/>
        <v>351</v>
      </c>
      <c r="Q6" s="9">
        <v>2</v>
      </c>
      <c r="R6" s="24">
        <v>552</v>
      </c>
    </row>
    <row r="7" spans="1:18" s="20" customFormat="1" ht="12.75" customHeight="1">
      <c r="A7" s="36">
        <v>19</v>
      </c>
      <c r="B7" s="37" t="s">
        <v>23</v>
      </c>
      <c r="C7" s="38" t="s">
        <v>16</v>
      </c>
      <c r="D7" s="39">
        <v>3</v>
      </c>
      <c r="E7" s="40">
        <v>50</v>
      </c>
      <c r="F7" s="39">
        <v>4</v>
      </c>
      <c r="G7" s="40">
        <v>134</v>
      </c>
      <c r="H7" s="39">
        <v>4</v>
      </c>
      <c r="I7" s="40">
        <v>108</v>
      </c>
      <c r="J7" s="39">
        <v>2</v>
      </c>
      <c r="K7" s="40">
        <v>55</v>
      </c>
      <c r="L7" s="39">
        <v>4</v>
      </c>
      <c r="M7" s="40">
        <v>156</v>
      </c>
      <c r="N7" s="21"/>
      <c r="O7" s="22">
        <f t="shared" si="0"/>
        <v>17</v>
      </c>
      <c r="P7" s="23">
        <f t="shared" si="1"/>
        <v>503</v>
      </c>
      <c r="Q7" s="9">
        <v>3</v>
      </c>
      <c r="R7" s="24">
        <v>528</v>
      </c>
    </row>
    <row r="8" spans="1:18" s="20" customFormat="1" ht="12.75" customHeight="1">
      <c r="A8" s="36">
        <v>57</v>
      </c>
      <c r="B8" s="37" t="s">
        <v>24</v>
      </c>
      <c r="C8" s="38" t="s">
        <v>25</v>
      </c>
      <c r="D8" s="39">
        <v>4</v>
      </c>
      <c r="E8" s="40">
        <v>78</v>
      </c>
      <c r="F8" s="39">
        <v>3</v>
      </c>
      <c r="G8" s="40">
        <v>54</v>
      </c>
      <c r="H8" s="39">
        <v>2</v>
      </c>
      <c r="I8" s="40">
        <v>40</v>
      </c>
      <c r="J8" s="39">
        <v>4</v>
      </c>
      <c r="K8" s="40">
        <v>64</v>
      </c>
      <c r="L8" s="39">
        <v>4</v>
      </c>
      <c r="M8" s="40">
        <v>85</v>
      </c>
      <c r="N8" s="21"/>
      <c r="O8" s="22">
        <f t="shared" si="0"/>
        <v>17</v>
      </c>
      <c r="P8" s="23">
        <f t="shared" si="1"/>
        <v>321</v>
      </c>
      <c r="Q8" s="9">
        <v>4</v>
      </c>
      <c r="R8" s="24">
        <v>504</v>
      </c>
    </row>
    <row r="9" spans="1:18" s="20" customFormat="1" ht="12.75" customHeight="1">
      <c r="A9" s="36">
        <v>1</v>
      </c>
      <c r="B9" s="37" t="s">
        <v>26</v>
      </c>
      <c r="C9" s="38" t="s">
        <v>25</v>
      </c>
      <c r="D9" s="39">
        <v>2</v>
      </c>
      <c r="E9" s="40">
        <v>16</v>
      </c>
      <c r="F9" s="39">
        <v>4</v>
      </c>
      <c r="G9" s="40">
        <v>119</v>
      </c>
      <c r="H9" s="41">
        <v>3.5</v>
      </c>
      <c r="I9" s="40">
        <v>77</v>
      </c>
      <c r="J9" s="39">
        <v>3</v>
      </c>
      <c r="K9" s="40">
        <v>46</v>
      </c>
      <c r="L9" s="39">
        <v>4</v>
      </c>
      <c r="M9" s="40">
        <v>98</v>
      </c>
      <c r="N9" s="21"/>
      <c r="O9" s="23">
        <f t="shared" si="0"/>
        <v>16.5</v>
      </c>
      <c r="P9" s="23">
        <f t="shared" si="1"/>
        <v>356</v>
      </c>
      <c r="Q9" s="9">
        <v>5</v>
      </c>
      <c r="R9" s="24">
        <v>480</v>
      </c>
    </row>
    <row r="10" spans="1:18" s="20" customFormat="1" ht="12.75" customHeight="1">
      <c r="A10" s="36">
        <v>4</v>
      </c>
      <c r="B10" s="37" t="s">
        <v>27</v>
      </c>
      <c r="C10" s="38" t="s">
        <v>0</v>
      </c>
      <c r="D10" s="41">
        <v>3.5</v>
      </c>
      <c r="E10" s="40">
        <v>59</v>
      </c>
      <c r="F10" s="39">
        <v>4</v>
      </c>
      <c r="G10" s="40">
        <v>66</v>
      </c>
      <c r="H10" s="39">
        <v>3</v>
      </c>
      <c r="I10" s="40">
        <v>61</v>
      </c>
      <c r="J10" s="39">
        <v>2</v>
      </c>
      <c r="K10" s="40">
        <v>31</v>
      </c>
      <c r="L10" s="39">
        <v>4</v>
      </c>
      <c r="M10" s="40">
        <v>62</v>
      </c>
      <c r="N10" s="21"/>
      <c r="O10" s="23">
        <f t="shared" si="0"/>
        <v>16.5</v>
      </c>
      <c r="P10" s="23">
        <f t="shared" si="1"/>
        <v>279</v>
      </c>
      <c r="Q10" s="9">
        <v>6</v>
      </c>
      <c r="R10" s="24">
        <v>460.8</v>
      </c>
    </row>
    <row r="11" spans="1:18" s="20" customFormat="1" ht="12.75" customHeight="1">
      <c r="A11" s="36">
        <v>7</v>
      </c>
      <c r="B11" s="37" t="s">
        <v>28</v>
      </c>
      <c r="C11" s="38" t="s">
        <v>29</v>
      </c>
      <c r="D11" s="39">
        <v>2</v>
      </c>
      <c r="E11" s="40">
        <v>40</v>
      </c>
      <c r="F11" s="39">
        <v>3</v>
      </c>
      <c r="G11" s="40">
        <v>53</v>
      </c>
      <c r="H11" s="39">
        <v>3</v>
      </c>
      <c r="I11" s="40">
        <v>57</v>
      </c>
      <c r="J11" s="39">
        <v>4</v>
      </c>
      <c r="K11" s="40">
        <v>91</v>
      </c>
      <c r="L11" s="39">
        <v>4</v>
      </c>
      <c r="M11" s="40">
        <v>72</v>
      </c>
      <c r="N11" s="21"/>
      <c r="O11" s="22">
        <f t="shared" si="0"/>
        <v>16</v>
      </c>
      <c r="P11" s="23">
        <f t="shared" si="1"/>
        <v>313</v>
      </c>
      <c r="Q11" s="9">
        <v>7</v>
      </c>
      <c r="R11" s="24">
        <v>441.6</v>
      </c>
    </row>
    <row r="12" spans="1:18" s="20" customFormat="1" ht="12.75" customHeight="1">
      <c r="A12" s="36">
        <v>50</v>
      </c>
      <c r="B12" s="37" t="s">
        <v>30</v>
      </c>
      <c r="C12" s="38" t="s">
        <v>151</v>
      </c>
      <c r="D12" s="39">
        <v>4</v>
      </c>
      <c r="E12" s="40">
        <v>91</v>
      </c>
      <c r="F12" s="39">
        <v>3</v>
      </c>
      <c r="G12" s="40">
        <v>63</v>
      </c>
      <c r="H12" s="39">
        <v>4</v>
      </c>
      <c r="I12" s="40">
        <v>59</v>
      </c>
      <c r="J12" s="39">
        <v>1</v>
      </c>
      <c r="K12" s="40">
        <v>-4</v>
      </c>
      <c r="L12" s="39">
        <v>4</v>
      </c>
      <c r="M12" s="40">
        <v>64</v>
      </c>
      <c r="N12" s="21"/>
      <c r="O12" s="22">
        <f t="shared" si="0"/>
        <v>16</v>
      </c>
      <c r="P12" s="23">
        <f t="shared" si="1"/>
        <v>273</v>
      </c>
      <c r="Q12" s="9">
        <v>8</v>
      </c>
      <c r="R12" s="24">
        <v>422.4</v>
      </c>
    </row>
    <row r="13" spans="1:18" s="20" customFormat="1" ht="12.75" customHeight="1">
      <c r="A13" s="36">
        <v>62</v>
      </c>
      <c r="B13" s="37" t="s">
        <v>31</v>
      </c>
      <c r="C13" s="38" t="s">
        <v>29</v>
      </c>
      <c r="D13" s="39">
        <v>3</v>
      </c>
      <c r="E13" s="40">
        <v>48</v>
      </c>
      <c r="F13" s="39">
        <v>4</v>
      </c>
      <c r="G13" s="40">
        <v>77</v>
      </c>
      <c r="H13" s="41">
        <v>2.5</v>
      </c>
      <c r="I13" s="40">
        <v>71</v>
      </c>
      <c r="J13" s="39">
        <v>2</v>
      </c>
      <c r="K13" s="40">
        <v>62</v>
      </c>
      <c r="L13" s="39">
        <v>4</v>
      </c>
      <c r="M13" s="40">
        <v>103</v>
      </c>
      <c r="N13" s="21"/>
      <c r="O13" s="23">
        <f t="shared" si="0"/>
        <v>15.5</v>
      </c>
      <c r="P13" s="23">
        <f t="shared" si="1"/>
        <v>361</v>
      </c>
      <c r="Q13" s="9">
        <v>9</v>
      </c>
      <c r="R13" s="24">
        <v>403.2</v>
      </c>
    </row>
    <row r="14" spans="1:18" s="20" customFormat="1" ht="12.75" customHeight="1">
      <c r="A14" s="36">
        <v>47</v>
      </c>
      <c r="B14" s="37" t="s">
        <v>19</v>
      </c>
      <c r="C14" s="38" t="s">
        <v>17</v>
      </c>
      <c r="D14" s="39">
        <v>1</v>
      </c>
      <c r="E14" s="40">
        <v>27</v>
      </c>
      <c r="F14" s="39">
        <v>4</v>
      </c>
      <c r="G14" s="40">
        <v>71</v>
      </c>
      <c r="H14" s="41">
        <v>3.5</v>
      </c>
      <c r="I14" s="40">
        <v>77</v>
      </c>
      <c r="J14" s="39">
        <v>3</v>
      </c>
      <c r="K14" s="40">
        <v>75</v>
      </c>
      <c r="L14" s="39">
        <v>4</v>
      </c>
      <c r="M14" s="40">
        <v>107</v>
      </c>
      <c r="N14" s="21"/>
      <c r="O14" s="23">
        <f t="shared" si="0"/>
        <v>15.5</v>
      </c>
      <c r="P14" s="23">
        <f t="shared" si="1"/>
        <v>357</v>
      </c>
      <c r="Q14" s="9">
        <v>10</v>
      </c>
      <c r="R14" s="24">
        <v>384</v>
      </c>
    </row>
    <row r="15" spans="1:18" s="20" customFormat="1" ht="12.75" customHeight="1">
      <c r="A15" s="36">
        <v>59</v>
      </c>
      <c r="B15" s="37" t="s">
        <v>32</v>
      </c>
      <c r="C15" s="38" t="s">
        <v>0</v>
      </c>
      <c r="D15" s="39">
        <v>4</v>
      </c>
      <c r="E15" s="40">
        <v>68</v>
      </c>
      <c r="F15" s="39">
        <v>2</v>
      </c>
      <c r="G15" s="40">
        <v>43</v>
      </c>
      <c r="H15" s="39">
        <v>4</v>
      </c>
      <c r="I15" s="40">
        <v>108</v>
      </c>
      <c r="J15" s="41">
        <v>2.5</v>
      </c>
      <c r="K15" s="40">
        <v>42</v>
      </c>
      <c r="L15" s="39">
        <v>3</v>
      </c>
      <c r="M15" s="40">
        <v>66</v>
      </c>
      <c r="N15" s="21"/>
      <c r="O15" s="23">
        <f t="shared" si="0"/>
        <v>15.5</v>
      </c>
      <c r="P15" s="23">
        <f t="shared" si="1"/>
        <v>327</v>
      </c>
      <c r="Q15" s="9">
        <v>11</v>
      </c>
      <c r="R15" s="24">
        <v>364.8</v>
      </c>
    </row>
    <row r="16" spans="1:18" s="20" customFormat="1" ht="12.75" customHeight="1">
      <c r="A16" s="36">
        <v>75</v>
      </c>
      <c r="B16" s="37" t="s">
        <v>33</v>
      </c>
      <c r="C16" s="38" t="s">
        <v>29</v>
      </c>
      <c r="D16" s="39">
        <v>4</v>
      </c>
      <c r="E16" s="40">
        <v>61</v>
      </c>
      <c r="F16" s="39">
        <v>1</v>
      </c>
      <c r="G16" s="40">
        <v>11</v>
      </c>
      <c r="H16" s="39">
        <v>4</v>
      </c>
      <c r="I16" s="40">
        <v>86</v>
      </c>
      <c r="J16" s="41">
        <v>2.5</v>
      </c>
      <c r="K16" s="40">
        <v>47</v>
      </c>
      <c r="L16" s="39">
        <v>4</v>
      </c>
      <c r="M16" s="40">
        <v>114</v>
      </c>
      <c r="N16" s="21"/>
      <c r="O16" s="23">
        <f t="shared" si="0"/>
        <v>15.5</v>
      </c>
      <c r="P16" s="23">
        <f t="shared" si="1"/>
        <v>319</v>
      </c>
      <c r="Q16" s="9">
        <v>12</v>
      </c>
      <c r="R16" s="24">
        <v>345.6</v>
      </c>
    </row>
    <row r="17" spans="1:18" s="20" customFormat="1" ht="12.75" customHeight="1">
      <c r="A17" s="36">
        <v>6</v>
      </c>
      <c r="B17" s="37" t="s">
        <v>34</v>
      </c>
      <c r="C17" s="38" t="s">
        <v>29</v>
      </c>
      <c r="D17" s="39">
        <v>1</v>
      </c>
      <c r="E17" s="40">
        <v>32</v>
      </c>
      <c r="F17" s="39">
        <v>4</v>
      </c>
      <c r="G17" s="40">
        <v>94</v>
      </c>
      <c r="H17" s="39">
        <v>3</v>
      </c>
      <c r="I17" s="40">
        <v>55</v>
      </c>
      <c r="J17" s="39">
        <v>3</v>
      </c>
      <c r="K17" s="40">
        <v>67</v>
      </c>
      <c r="L17" s="39">
        <v>4</v>
      </c>
      <c r="M17" s="40">
        <v>88</v>
      </c>
      <c r="N17" s="21"/>
      <c r="O17" s="22">
        <f t="shared" si="0"/>
        <v>15</v>
      </c>
      <c r="P17" s="23">
        <f t="shared" si="1"/>
        <v>336</v>
      </c>
      <c r="Q17" s="9">
        <v>13</v>
      </c>
      <c r="R17" s="24">
        <v>326.4</v>
      </c>
    </row>
    <row r="18" spans="1:18" s="20" customFormat="1" ht="12.75" customHeight="1">
      <c r="A18" s="36">
        <v>2</v>
      </c>
      <c r="B18" s="37" t="s">
        <v>153</v>
      </c>
      <c r="C18" s="38" t="s">
        <v>35</v>
      </c>
      <c r="D18" s="39">
        <v>3</v>
      </c>
      <c r="E18" s="40">
        <v>51</v>
      </c>
      <c r="F18" s="39">
        <v>4</v>
      </c>
      <c r="G18" s="40">
        <v>101</v>
      </c>
      <c r="H18" s="39">
        <v>4</v>
      </c>
      <c r="I18" s="40">
        <v>89</v>
      </c>
      <c r="J18" s="39">
        <v>2</v>
      </c>
      <c r="K18" s="40">
        <v>36</v>
      </c>
      <c r="L18" s="39">
        <v>2</v>
      </c>
      <c r="M18" s="40">
        <v>34</v>
      </c>
      <c r="N18" s="21"/>
      <c r="O18" s="22">
        <f t="shared" si="0"/>
        <v>15</v>
      </c>
      <c r="P18" s="23">
        <f t="shared" si="1"/>
        <v>311</v>
      </c>
      <c r="Q18" s="9">
        <v>14</v>
      </c>
      <c r="R18" s="24">
        <v>307.2</v>
      </c>
    </row>
    <row r="19" spans="1:18" s="20" customFormat="1" ht="12.75" customHeight="1">
      <c r="A19" s="36">
        <v>10</v>
      </c>
      <c r="B19" s="37" t="s">
        <v>36</v>
      </c>
      <c r="C19" s="38" t="s">
        <v>25</v>
      </c>
      <c r="D19" s="39">
        <v>4</v>
      </c>
      <c r="E19" s="40">
        <v>78</v>
      </c>
      <c r="F19" s="39">
        <v>3</v>
      </c>
      <c r="G19" s="40">
        <v>51</v>
      </c>
      <c r="H19" s="39">
        <v>3</v>
      </c>
      <c r="I19" s="40">
        <v>66</v>
      </c>
      <c r="J19" s="39">
        <v>2</v>
      </c>
      <c r="K19" s="40">
        <v>24</v>
      </c>
      <c r="L19" s="39">
        <v>3</v>
      </c>
      <c r="M19" s="40">
        <v>60</v>
      </c>
      <c r="N19" s="21"/>
      <c r="O19" s="22">
        <f t="shared" si="0"/>
        <v>15</v>
      </c>
      <c r="P19" s="23">
        <f t="shared" si="1"/>
        <v>279</v>
      </c>
      <c r="Q19" s="9">
        <v>15</v>
      </c>
      <c r="R19" s="24">
        <v>288</v>
      </c>
    </row>
    <row r="20" spans="1:18" s="20" customFormat="1" ht="12.75" customHeight="1">
      <c r="A20" s="36">
        <v>66</v>
      </c>
      <c r="B20" s="37" t="s">
        <v>37</v>
      </c>
      <c r="C20" s="38" t="s">
        <v>17</v>
      </c>
      <c r="D20" s="39">
        <v>3</v>
      </c>
      <c r="E20" s="40">
        <v>52</v>
      </c>
      <c r="F20" s="39">
        <v>2</v>
      </c>
      <c r="G20" s="40">
        <v>35</v>
      </c>
      <c r="H20" s="39">
        <v>4</v>
      </c>
      <c r="I20" s="40">
        <v>79</v>
      </c>
      <c r="J20" s="39">
        <v>2</v>
      </c>
      <c r="K20" s="40">
        <v>15</v>
      </c>
      <c r="L20" s="39">
        <v>4</v>
      </c>
      <c r="M20" s="40">
        <v>94</v>
      </c>
      <c r="N20" s="21"/>
      <c r="O20" s="22">
        <f t="shared" si="0"/>
        <v>15</v>
      </c>
      <c r="P20" s="23">
        <f t="shared" si="1"/>
        <v>275</v>
      </c>
      <c r="Q20" s="9">
        <v>16</v>
      </c>
      <c r="R20" s="24">
        <v>268.8</v>
      </c>
    </row>
    <row r="21" spans="1:18" s="20" customFormat="1" ht="12.75" customHeight="1">
      <c r="A21" s="36">
        <v>39</v>
      </c>
      <c r="B21" s="37" t="s">
        <v>38</v>
      </c>
      <c r="C21" s="38" t="s">
        <v>39</v>
      </c>
      <c r="D21" s="39">
        <v>4</v>
      </c>
      <c r="E21" s="40">
        <v>80</v>
      </c>
      <c r="F21" s="39">
        <v>3</v>
      </c>
      <c r="G21" s="40">
        <v>69</v>
      </c>
      <c r="H21" s="39">
        <v>4</v>
      </c>
      <c r="I21" s="40">
        <v>78</v>
      </c>
      <c r="J21" s="39">
        <v>2</v>
      </c>
      <c r="K21" s="40">
        <v>35</v>
      </c>
      <c r="L21" s="39">
        <v>2</v>
      </c>
      <c r="M21" s="40">
        <v>-4</v>
      </c>
      <c r="N21" s="21"/>
      <c r="O21" s="22">
        <f t="shared" si="0"/>
        <v>15</v>
      </c>
      <c r="P21" s="23">
        <f t="shared" si="1"/>
        <v>258</v>
      </c>
      <c r="Q21" s="9">
        <v>17</v>
      </c>
      <c r="R21" s="24">
        <v>249.6</v>
      </c>
    </row>
    <row r="22" spans="1:18" s="20" customFormat="1" ht="12.75" customHeight="1">
      <c r="A22" s="36">
        <v>29</v>
      </c>
      <c r="B22" s="37" t="s">
        <v>40</v>
      </c>
      <c r="C22" s="38" t="s">
        <v>41</v>
      </c>
      <c r="D22" s="39">
        <v>1</v>
      </c>
      <c r="E22" s="40">
        <v>26</v>
      </c>
      <c r="F22" s="39">
        <v>2</v>
      </c>
      <c r="G22" s="40">
        <v>34</v>
      </c>
      <c r="H22" s="39">
        <v>4</v>
      </c>
      <c r="I22" s="40">
        <v>89</v>
      </c>
      <c r="J22" s="39">
        <v>4</v>
      </c>
      <c r="K22" s="40">
        <v>124</v>
      </c>
      <c r="L22" s="39">
        <v>3</v>
      </c>
      <c r="M22" s="40">
        <v>77</v>
      </c>
      <c r="N22" s="21"/>
      <c r="O22" s="22">
        <f t="shared" si="0"/>
        <v>14</v>
      </c>
      <c r="P22" s="23">
        <f t="shared" si="1"/>
        <v>350</v>
      </c>
      <c r="Q22" s="9">
        <v>18</v>
      </c>
      <c r="R22" s="24">
        <v>230.4</v>
      </c>
    </row>
    <row r="23" spans="1:18" s="20" customFormat="1" ht="12.75" customHeight="1">
      <c r="A23" s="36">
        <v>91</v>
      </c>
      <c r="B23" s="37" t="s">
        <v>42</v>
      </c>
      <c r="C23" s="38" t="s">
        <v>43</v>
      </c>
      <c r="D23" s="39">
        <v>4</v>
      </c>
      <c r="E23" s="40">
        <v>94</v>
      </c>
      <c r="F23" s="39">
        <v>4</v>
      </c>
      <c r="G23" s="40">
        <v>98</v>
      </c>
      <c r="H23" s="39">
        <v>1</v>
      </c>
      <c r="I23" s="40">
        <v>9</v>
      </c>
      <c r="J23" s="39">
        <v>4</v>
      </c>
      <c r="K23" s="40">
        <v>101</v>
      </c>
      <c r="L23" s="39">
        <v>1</v>
      </c>
      <c r="M23" s="40">
        <v>41</v>
      </c>
      <c r="N23" s="21"/>
      <c r="O23" s="22">
        <f t="shared" si="0"/>
        <v>14</v>
      </c>
      <c r="P23" s="23">
        <f t="shared" si="1"/>
        <v>343</v>
      </c>
      <c r="Q23" s="9">
        <v>19</v>
      </c>
      <c r="R23" s="24">
        <v>211.2</v>
      </c>
    </row>
    <row r="24" spans="1:18" s="20" customFormat="1" ht="12.75" customHeight="1">
      <c r="A24" s="36">
        <v>45</v>
      </c>
      <c r="B24" s="37" t="s">
        <v>44</v>
      </c>
      <c r="C24" s="38" t="s">
        <v>18</v>
      </c>
      <c r="D24" s="39">
        <v>3</v>
      </c>
      <c r="E24" s="40">
        <v>67</v>
      </c>
      <c r="F24" s="39">
        <v>3</v>
      </c>
      <c r="G24" s="40">
        <v>50</v>
      </c>
      <c r="H24" s="39">
        <v>1</v>
      </c>
      <c r="I24" s="40">
        <v>32</v>
      </c>
      <c r="J24" s="39">
        <v>4</v>
      </c>
      <c r="K24" s="40">
        <v>123</v>
      </c>
      <c r="L24" s="39">
        <v>3</v>
      </c>
      <c r="M24" s="40">
        <v>64</v>
      </c>
      <c r="N24" s="21"/>
      <c r="O24" s="22">
        <f t="shared" si="0"/>
        <v>14</v>
      </c>
      <c r="P24" s="23">
        <f t="shared" si="1"/>
        <v>336</v>
      </c>
      <c r="Q24" s="9">
        <v>20</v>
      </c>
      <c r="R24" s="24">
        <v>192</v>
      </c>
    </row>
    <row r="25" spans="1:18" s="20" customFormat="1" ht="12.75" customHeight="1">
      <c r="A25" s="36">
        <v>14</v>
      </c>
      <c r="B25" s="37" t="s">
        <v>45</v>
      </c>
      <c r="C25" s="38" t="s">
        <v>46</v>
      </c>
      <c r="D25" s="39">
        <v>4</v>
      </c>
      <c r="E25" s="40">
        <v>100</v>
      </c>
      <c r="F25" s="39">
        <v>3</v>
      </c>
      <c r="G25" s="40">
        <v>46</v>
      </c>
      <c r="H25" s="39">
        <v>4</v>
      </c>
      <c r="I25" s="40">
        <v>132</v>
      </c>
      <c r="J25" s="39">
        <v>2</v>
      </c>
      <c r="K25" s="40">
        <v>35</v>
      </c>
      <c r="L25" s="39">
        <v>1</v>
      </c>
      <c r="M25" s="40">
        <v>10</v>
      </c>
      <c r="N25" s="21"/>
      <c r="O25" s="22">
        <f t="shared" si="0"/>
        <v>14</v>
      </c>
      <c r="P25" s="23">
        <f t="shared" si="1"/>
        <v>323</v>
      </c>
      <c r="Q25" s="9">
        <v>21</v>
      </c>
      <c r="R25" s="24">
        <v>182.4</v>
      </c>
    </row>
    <row r="26" spans="1:18" s="20" customFormat="1" ht="12.75" customHeight="1">
      <c r="A26" s="36">
        <v>11</v>
      </c>
      <c r="B26" s="37" t="s">
        <v>47</v>
      </c>
      <c r="C26" s="38" t="s">
        <v>18</v>
      </c>
      <c r="D26" s="39">
        <v>1</v>
      </c>
      <c r="E26" s="40">
        <v>28</v>
      </c>
      <c r="F26" s="39">
        <v>4</v>
      </c>
      <c r="G26" s="40">
        <v>112</v>
      </c>
      <c r="H26" s="39">
        <v>3</v>
      </c>
      <c r="I26" s="40">
        <v>57</v>
      </c>
      <c r="J26" s="39">
        <v>2</v>
      </c>
      <c r="K26" s="40">
        <v>33</v>
      </c>
      <c r="L26" s="39">
        <v>4</v>
      </c>
      <c r="M26" s="40">
        <v>80</v>
      </c>
      <c r="N26" s="21"/>
      <c r="O26" s="22">
        <f t="shared" si="0"/>
        <v>14</v>
      </c>
      <c r="P26" s="23">
        <f t="shared" si="1"/>
        <v>310</v>
      </c>
      <c r="Q26" s="9">
        <v>22</v>
      </c>
      <c r="R26" s="24">
        <v>172.8</v>
      </c>
    </row>
    <row r="27" spans="1:18" s="20" customFormat="1" ht="12.75" customHeight="1">
      <c r="A27" s="36">
        <v>25</v>
      </c>
      <c r="B27" s="37" t="s">
        <v>48</v>
      </c>
      <c r="C27" s="38" t="s">
        <v>18</v>
      </c>
      <c r="D27" s="39">
        <v>4</v>
      </c>
      <c r="E27" s="40">
        <v>110</v>
      </c>
      <c r="F27" s="39">
        <v>3</v>
      </c>
      <c r="G27" s="40">
        <v>73</v>
      </c>
      <c r="H27" s="39">
        <v>2</v>
      </c>
      <c r="I27" s="40">
        <v>52</v>
      </c>
      <c r="J27" s="39">
        <v>3</v>
      </c>
      <c r="K27" s="40">
        <v>39</v>
      </c>
      <c r="L27" s="39">
        <v>2</v>
      </c>
      <c r="M27" s="40">
        <v>34</v>
      </c>
      <c r="N27" s="21"/>
      <c r="O27" s="22">
        <f t="shared" si="0"/>
        <v>14</v>
      </c>
      <c r="P27" s="23">
        <f t="shared" si="1"/>
        <v>308</v>
      </c>
      <c r="Q27" s="9">
        <v>23</v>
      </c>
      <c r="R27" s="24">
        <v>163.2</v>
      </c>
    </row>
    <row r="28" spans="1:18" s="20" customFormat="1" ht="12.75" customHeight="1">
      <c r="A28" s="36">
        <v>5</v>
      </c>
      <c r="B28" s="37" t="s">
        <v>49</v>
      </c>
      <c r="C28" s="38" t="s">
        <v>50</v>
      </c>
      <c r="D28" s="39">
        <v>4</v>
      </c>
      <c r="E28" s="40">
        <v>68</v>
      </c>
      <c r="F28" s="39">
        <v>3</v>
      </c>
      <c r="G28" s="40">
        <v>63</v>
      </c>
      <c r="H28" s="39">
        <v>2</v>
      </c>
      <c r="I28" s="40">
        <v>43</v>
      </c>
      <c r="J28" s="39">
        <v>1</v>
      </c>
      <c r="K28" s="40">
        <v>11</v>
      </c>
      <c r="L28" s="39">
        <v>4</v>
      </c>
      <c r="M28" s="40">
        <v>110</v>
      </c>
      <c r="N28" s="21"/>
      <c r="O28" s="22">
        <f t="shared" si="0"/>
        <v>14</v>
      </c>
      <c r="P28" s="23">
        <f t="shared" si="1"/>
        <v>295</v>
      </c>
      <c r="Q28" s="9">
        <v>24</v>
      </c>
      <c r="R28" s="24">
        <v>153.6</v>
      </c>
    </row>
    <row r="29" spans="1:18" s="20" customFormat="1" ht="12.75" customHeight="1">
      <c r="A29" s="36">
        <v>20</v>
      </c>
      <c r="B29" s="37" t="s">
        <v>51</v>
      </c>
      <c r="C29" s="38" t="s">
        <v>52</v>
      </c>
      <c r="D29" s="39">
        <v>3</v>
      </c>
      <c r="E29" s="40">
        <v>71</v>
      </c>
      <c r="F29" s="39">
        <v>1</v>
      </c>
      <c r="G29" s="40">
        <v>29</v>
      </c>
      <c r="H29" s="39">
        <v>4</v>
      </c>
      <c r="I29" s="40">
        <v>82</v>
      </c>
      <c r="J29" s="39">
        <v>4</v>
      </c>
      <c r="K29" s="40">
        <v>65</v>
      </c>
      <c r="L29" s="39">
        <v>2</v>
      </c>
      <c r="M29" s="40">
        <v>40</v>
      </c>
      <c r="N29" s="21"/>
      <c r="O29" s="22">
        <f t="shared" si="0"/>
        <v>14</v>
      </c>
      <c r="P29" s="23">
        <f t="shared" si="1"/>
        <v>287</v>
      </c>
      <c r="Q29" s="9">
        <v>25</v>
      </c>
      <c r="R29" s="24">
        <v>144</v>
      </c>
    </row>
    <row r="30" spans="1:18" s="20" customFormat="1" ht="12.75" customHeight="1">
      <c r="A30" s="36">
        <v>18</v>
      </c>
      <c r="B30" s="37" t="s">
        <v>53</v>
      </c>
      <c r="C30" s="38" t="s">
        <v>18</v>
      </c>
      <c r="D30" s="39">
        <v>2</v>
      </c>
      <c r="E30" s="40">
        <v>30</v>
      </c>
      <c r="F30" s="39">
        <v>1</v>
      </c>
      <c r="G30" s="40">
        <v>27</v>
      </c>
      <c r="H30" s="39">
        <v>4</v>
      </c>
      <c r="I30" s="40">
        <v>83</v>
      </c>
      <c r="J30" s="39">
        <v>3</v>
      </c>
      <c r="K30" s="40">
        <v>49</v>
      </c>
      <c r="L30" s="39">
        <v>4</v>
      </c>
      <c r="M30" s="40">
        <v>72</v>
      </c>
      <c r="N30" s="21"/>
      <c r="O30" s="22">
        <f t="shared" si="0"/>
        <v>14</v>
      </c>
      <c r="P30" s="23">
        <f t="shared" si="1"/>
        <v>261</v>
      </c>
      <c r="Q30" s="9">
        <v>26</v>
      </c>
      <c r="R30" s="24">
        <v>134.4</v>
      </c>
    </row>
    <row r="31" spans="1:18" s="20" customFormat="1" ht="12.75" customHeight="1">
      <c r="A31" s="36">
        <v>78</v>
      </c>
      <c r="B31" s="37" t="s">
        <v>152</v>
      </c>
      <c r="C31" s="38" t="s">
        <v>39</v>
      </c>
      <c r="D31" s="39">
        <v>3</v>
      </c>
      <c r="E31" s="40">
        <v>44</v>
      </c>
      <c r="F31" s="39">
        <v>2</v>
      </c>
      <c r="G31" s="40">
        <v>39</v>
      </c>
      <c r="H31" s="39">
        <v>4</v>
      </c>
      <c r="I31" s="40">
        <v>86</v>
      </c>
      <c r="J31" s="39">
        <v>3</v>
      </c>
      <c r="K31" s="40">
        <v>50</v>
      </c>
      <c r="L31" s="39">
        <v>2</v>
      </c>
      <c r="M31" s="40">
        <v>40</v>
      </c>
      <c r="N31" s="21"/>
      <c r="O31" s="22">
        <f t="shared" si="0"/>
        <v>14</v>
      </c>
      <c r="P31" s="23">
        <f t="shared" si="1"/>
        <v>259</v>
      </c>
      <c r="Q31" s="9">
        <v>27</v>
      </c>
      <c r="R31" s="24">
        <v>120</v>
      </c>
    </row>
    <row r="32" spans="1:18" s="20" customFormat="1" ht="12.75" customHeight="1">
      <c r="A32" s="36">
        <v>27</v>
      </c>
      <c r="B32" s="37" t="s">
        <v>54</v>
      </c>
      <c r="C32" s="38" t="s">
        <v>39</v>
      </c>
      <c r="D32" s="39">
        <v>3</v>
      </c>
      <c r="E32" s="40">
        <v>55</v>
      </c>
      <c r="F32" s="39">
        <v>1</v>
      </c>
      <c r="G32" s="40">
        <v>18</v>
      </c>
      <c r="H32" s="39">
        <v>3</v>
      </c>
      <c r="I32" s="40">
        <v>59</v>
      </c>
      <c r="J32" s="39">
        <v>4</v>
      </c>
      <c r="K32" s="40">
        <v>83</v>
      </c>
      <c r="L32" s="39">
        <v>3</v>
      </c>
      <c r="M32" s="40">
        <v>44</v>
      </c>
      <c r="N32" s="21"/>
      <c r="O32" s="22">
        <f t="shared" si="0"/>
        <v>14</v>
      </c>
      <c r="P32" s="23">
        <f t="shared" si="1"/>
        <v>259</v>
      </c>
      <c r="Q32" s="9"/>
      <c r="R32" s="24">
        <v>120</v>
      </c>
    </row>
    <row r="33" spans="1:18" s="20" customFormat="1" ht="12.75" customHeight="1">
      <c r="A33" s="36">
        <v>89</v>
      </c>
      <c r="B33" s="37" t="s">
        <v>55</v>
      </c>
      <c r="C33" s="38" t="s">
        <v>39</v>
      </c>
      <c r="D33" s="39">
        <v>4</v>
      </c>
      <c r="E33" s="40">
        <v>89</v>
      </c>
      <c r="F33" s="39">
        <v>4</v>
      </c>
      <c r="G33" s="40">
        <v>87</v>
      </c>
      <c r="H33" s="39">
        <v>4</v>
      </c>
      <c r="I33" s="40">
        <v>68</v>
      </c>
      <c r="J33" s="39">
        <v>1</v>
      </c>
      <c r="K33" s="40">
        <v>-7</v>
      </c>
      <c r="L33" s="39">
        <v>1</v>
      </c>
      <c r="M33" s="40">
        <v>18</v>
      </c>
      <c r="N33" s="21"/>
      <c r="O33" s="22">
        <f t="shared" si="0"/>
        <v>14</v>
      </c>
      <c r="P33" s="23">
        <f t="shared" si="1"/>
        <v>255</v>
      </c>
      <c r="Q33" s="9">
        <v>29</v>
      </c>
      <c r="R33" s="24">
        <v>105.6</v>
      </c>
    </row>
    <row r="34" spans="1:18" s="20" customFormat="1" ht="12.75" customHeight="1">
      <c r="A34" s="36">
        <v>40</v>
      </c>
      <c r="B34" s="37" t="s">
        <v>56</v>
      </c>
      <c r="C34" s="38" t="s">
        <v>57</v>
      </c>
      <c r="D34" s="39">
        <v>2</v>
      </c>
      <c r="E34" s="40">
        <v>38</v>
      </c>
      <c r="F34" s="39">
        <v>3</v>
      </c>
      <c r="G34" s="40">
        <v>76</v>
      </c>
      <c r="H34" s="39">
        <v>1</v>
      </c>
      <c r="I34" s="40">
        <v>-25</v>
      </c>
      <c r="J34" s="39">
        <v>4</v>
      </c>
      <c r="K34" s="40">
        <v>79</v>
      </c>
      <c r="L34" s="39">
        <v>4</v>
      </c>
      <c r="M34" s="40">
        <v>70</v>
      </c>
      <c r="N34" s="21"/>
      <c r="O34" s="22">
        <f t="shared" si="0"/>
        <v>14</v>
      </c>
      <c r="P34" s="23">
        <f t="shared" si="1"/>
        <v>238</v>
      </c>
      <c r="Q34" s="9">
        <v>30</v>
      </c>
      <c r="R34" s="24">
        <v>96</v>
      </c>
    </row>
    <row r="35" spans="1:18" s="20" customFormat="1" ht="12.75" customHeight="1">
      <c r="A35" s="36">
        <v>35</v>
      </c>
      <c r="B35" s="37" t="s">
        <v>58</v>
      </c>
      <c r="C35" s="38" t="s">
        <v>18</v>
      </c>
      <c r="D35" s="39">
        <v>2</v>
      </c>
      <c r="E35" s="40">
        <v>48</v>
      </c>
      <c r="F35" s="41">
        <v>2.5</v>
      </c>
      <c r="G35" s="40">
        <v>54</v>
      </c>
      <c r="H35" s="39">
        <v>4</v>
      </c>
      <c r="I35" s="40">
        <v>74</v>
      </c>
      <c r="J35" s="39">
        <v>3</v>
      </c>
      <c r="K35" s="40">
        <v>65</v>
      </c>
      <c r="L35" s="39">
        <v>2</v>
      </c>
      <c r="M35" s="40">
        <v>60</v>
      </c>
      <c r="N35" s="21"/>
      <c r="O35" s="23">
        <f t="shared" si="0"/>
        <v>13.5</v>
      </c>
      <c r="P35" s="23">
        <f t="shared" si="1"/>
        <v>301</v>
      </c>
      <c r="Q35" s="9">
        <v>31</v>
      </c>
      <c r="R35" s="24">
        <v>66</v>
      </c>
    </row>
    <row r="36" spans="1:18" s="20" customFormat="1" ht="12.75" customHeight="1">
      <c r="A36" s="36">
        <v>22</v>
      </c>
      <c r="B36" s="37" t="s">
        <v>59</v>
      </c>
      <c r="C36" s="38" t="s">
        <v>52</v>
      </c>
      <c r="D36" s="39">
        <v>4</v>
      </c>
      <c r="E36" s="40">
        <v>119</v>
      </c>
      <c r="F36" s="39">
        <v>2</v>
      </c>
      <c r="G36" s="40">
        <v>38</v>
      </c>
      <c r="H36" s="41">
        <v>1.5</v>
      </c>
      <c r="I36" s="40">
        <v>29</v>
      </c>
      <c r="J36" s="39">
        <v>4</v>
      </c>
      <c r="K36" s="40">
        <v>76</v>
      </c>
      <c r="L36" s="39">
        <v>2</v>
      </c>
      <c r="M36" s="40">
        <v>33</v>
      </c>
      <c r="N36" s="21"/>
      <c r="O36" s="23">
        <f t="shared" si="0"/>
        <v>13.5</v>
      </c>
      <c r="P36" s="23">
        <f t="shared" si="1"/>
        <v>295</v>
      </c>
      <c r="Q36" s="9">
        <v>32</v>
      </c>
      <c r="R36" s="24">
        <v>65</v>
      </c>
    </row>
    <row r="37" spans="1:18" s="20" customFormat="1" ht="12.75" customHeight="1">
      <c r="A37" s="36">
        <v>92</v>
      </c>
      <c r="B37" s="37" t="s">
        <v>60</v>
      </c>
      <c r="C37" s="38" t="s">
        <v>43</v>
      </c>
      <c r="D37" s="39">
        <v>4</v>
      </c>
      <c r="E37" s="40">
        <v>89</v>
      </c>
      <c r="F37" s="41">
        <v>3.5</v>
      </c>
      <c r="G37" s="40">
        <v>69</v>
      </c>
      <c r="H37" s="39">
        <v>1</v>
      </c>
      <c r="I37" s="40">
        <v>13</v>
      </c>
      <c r="J37" s="39">
        <v>2</v>
      </c>
      <c r="K37" s="40">
        <v>41</v>
      </c>
      <c r="L37" s="39">
        <v>3</v>
      </c>
      <c r="M37" s="40">
        <v>41</v>
      </c>
      <c r="N37" s="21"/>
      <c r="O37" s="23">
        <f aca="true" t="shared" si="2" ref="O37:O68">SUM(D37+F37+H37+J37+L37)</f>
        <v>13.5</v>
      </c>
      <c r="P37" s="23">
        <f aca="true" t="shared" si="3" ref="P37:P68">SUM(E37+G37+I37+K37+M37)</f>
        <v>253</v>
      </c>
      <c r="Q37" s="9">
        <v>33</v>
      </c>
      <c r="R37" s="24">
        <v>64</v>
      </c>
    </row>
    <row r="38" spans="1:18" s="20" customFormat="1" ht="12.75" customHeight="1">
      <c r="A38" s="36">
        <v>80</v>
      </c>
      <c r="B38" s="37" t="s">
        <v>61</v>
      </c>
      <c r="C38" s="38" t="s">
        <v>62</v>
      </c>
      <c r="D38" s="41">
        <v>1.5</v>
      </c>
      <c r="E38" s="40">
        <v>31</v>
      </c>
      <c r="F38" s="39">
        <v>2</v>
      </c>
      <c r="G38" s="40">
        <v>28</v>
      </c>
      <c r="H38" s="39">
        <v>3</v>
      </c>
      <c r="I38" s="40">
        <v>44</v>
      </c>
      <c r="J38" s="39">
        <v>4</v>
      </c>
      <c r="K38" s="40">
        <v>76</v>
      </c>
      <c r="L38" s="39">
        <v>3</v>
      </c>
      <c r="M38" s="40">
        <v>64</v>
      </c>
      <c r="N38" s="21"/>
      <c r="O38" s="23">
        <f t="shared" si="2"/>
        <v>13.5</v>
      </c>
      <c r="P38" s="23">
        <f t="shared" si="3"/>
        <v>243</v>
      </c>
      <c r="Q38" s="9">
        <v>34</v>
      </c>
      <c r="R38" s="24">
        <v>63</v>
      </c>
    </row>
    <row r="39" spans="1:18" s="20" customFormat="1" ht="12.75" customHeight="1">
      <c r="A39" s="36">
        <v>95</v>
      </c>
      <c r="B39" s="37" t="s">
        <v>63</v>
      </c>
      <c r="C39" s="38" t="s">
        <v>18</v>
      </c>
      <c r="D39" s="39">
        <v>4</v>
      </c>
      <c r="E39" s="40">
        <v>79</v>
      </c>
      <c r="F39" s="41">
        <v>1.5</v>
      </c>
      <c r="G39" s="40">
        <v>13</v>
      </c>
      <c r="H39" s="39">
        <v>4</v>
      </c>
      <c r="I39" s="40">
        <v>75</v>
      </c>
      <c r="J39" s="39">
        <v>2</v>
      </c>
      <c r="K39" s="40">
        <v>34</v>
      </c>
      <c r="L39" s="39">
        <v>2</v>
      </c>
      <c r="M39" s="40">
        <v>40</v>
      </c>
      <c r="N39" s="21"/>
      <c r="O39" s="23">
        <f t="shared" si="2"/>
        <v>13.5</v>
      </c>
      <c r="P39" s="23">
        <f t="shared" si="3"/>
        <v>241</v>
      </c>
      <c r="Q39" s="9">
        <v>35</v>
      </c>
      <c r="R39" s="24">
        <v>62</v>
      </c>
    </row>
    <row r="40" spans="1:18" s="20" customFormat="1" ht="12.75" customHeight="1">
      <c r="A40" s="36">
        <v>87</v>
      </c>
      <c r="B40" s="37" t="s">
        <v>64</v>
      </c>
      <c r="C40" s="38" t="s">
        <v>39</v>
      </c>
      <c r="D40" s="39">
        <v>3</v>
      </c>
      <c r="E40" s="40">
        <v>42</v>
      </c>
      <c r="F40" s="39">
        <v>3</v>
      </c>
      <c r="G40" s="40">
        <v>51</v>
      </c>
      <c r="H40" s="41">
        <v>3.5</v>
      </c>
      <c r="I40" s="40">
        <v>54</v>
      </c>
      <c r="J40" s="39">
        <v>3</v>
      </c>
      <c r="K40" s="40">
        <v>55</v>
      </c>
      <c r="L40" s="39">
        <v>1</v>
      </c>
      <c r="M40" s="40">
        <v>-10</v>
      </c>
      <c r="N40" s="21"/>
      <c r="O40" s="23">
        <f t="shared" si="2"/>
        <v>13.5</v>
      </c>
      <c r="P40" s="23">
        <f t="shared" si="3"/>
        <v>192</v>
      </c>
      <c r="Q40" s="9">
        <v>36</v>
      </c>
      <c r="R40" s="24">
        <v>61</v>
      </c>
    </row>
    <row r="41" spans="1:18" s="20" customFormat="1" ht="12.75" customHeight="1">
      <c r="A41" s="36">
        <v>63</v>
      </c>
      <c r="B41" s="37" t="s">
        <v>65</v>
      </c>
      <c r="C41" s="38" t="s">
        <v>29</v>
      </c>
      <c r="D41" s="39">
        <v>1</v>
      </c>
      <c r="E41" s="40">
        <v>37</v>
      </c>
      <c r="F41" s="39">
        <v>4</v>
      </c>
      <c r="G41" s="40">
        <v>78</v>
      </c>
      <c r="H41" s="39">
        <v>3</v>
      </c>
      <c r="I41" s="40">
        <v>63</v>
      </c>
      <c r="J41" s="39">
        <v>2</v>
      </c>
      <c r="K41" s="40">
        <v>57</v>
      </c>
      <c r="L41" s="39">
        <v>3</v>
      </c>
      <c r="M41" s="40">
        <v>58</v>
      </c>
      <c r="N41" s="21"/>
      <c r="O41" s="22">
        <f t="shared" si="2"/>
        <v>13</v>
      </c>
      <c r="P41" s="23">
        <f t="shared" si="3"/>
        <v>293</v>
      </c>
      <c r="Q41" s="9">
        <v>37</v>
      </c>
      <c r="R41" s="24">
        <v>60</v>
      </c>
    </row>
    <row r="42" spans="1:18" s="20" customFormat="1" ht="12.75" customHeight="1">
      <c r="A42" s="36">
        <v>49</v>
      </c>
      <c r="B42" s="37" t="s">
        <v>66</v>
      </c>
      <c r="C42" s="38" t="s">
        <v>151</v>
      </c>
      <c r="D42" s="39">
        <v>3</v>
      </c>
      <c r="E42" s="40">
        <v>62</v>
      </c>
      <c r="F42" s="39">
        <v>4</v>
      </c>
      <c r="G42" s="40">
        <v>103</v>
      </c>
      <c r="H42" s="39">
        <v>1</v>
      </c>
      <c r="I42" s="40">
        <v>23</v>
      </c>
      <c r="J42" s="39">
        <v>3</v>
      </c>
      <c r="K42" s="40">
        <v>57</v>
      </c>
      <c r="L42" s="39">
        <v>2</v>
      </c>
      <c r="M42" s="40">
        <v>47</v>
      </c>
      <c r="N42" s="21"/>
      <c r="O42" s="22">
        <f t="shared" si="2"/>
        <v>13</v>
      </c>
      <c r="P42" s="23">
        <f t="shared" si="3"/>
        <v>292</v>
      </c>
      <c r="Q42" s="9">
        <v>38</v>
      </c>
      <c r="R42" s="24">
        <v>58.5</v>
      </c>
    </row>
    <row r="43" spans="1:18" s="20" customFormat="1" ht="12.75" customHeight="1">
      <c r="A43" s="36">
        <v>67</v>
      </c>
      <c r="B43" s="37" t="s">
        <v>53</v>
      </c>
      <c r="C43" s="38" t="s">
        <v>67</v>
      </c>
      <c r="D43" s="39">
        <v>1</v>
      </c>
      <c r="E43" s="40">
        <v>26</v>
      </c>
      <c r="F43" s="39">
        <v>4</v>
      </c>
      <c r="G43" s="40">
        <v>101</v>
      </c>
      <c r="H43" s="39">
        <v>3</v>
      </c>
      <c r="I43" s="40">
        <v>58</v>
      </c>
      <c r="J43" s="39">
        <v>2</v>
      </c>
      <c r="K43" s="40">
        <v>38</v>
      </c>
      <c r="L43" s="39">
        <v>3</v>
      </c>
      <c r="M43" s="40">
        <v>69</v>
      </c>
      <c r="N43" s="21"/>
      <c r="O43" s="22">
        <f t="shared" si="2"/>
        <v>13</v>
      </c>
      <c r="P43" s="23">
        <f t="shared" si="3"/>
        <v>292</v>
      </c>
      <c r="Q43" s="9"/>
      <c r="R43" s="24">
        <v>58.5</v>
      </c>
    </row>
    <row r="44" spans="1:18" s="20" customFormat="1" ht="12.75" customHeight="1">
      <c r="A44" s="36">
        <v>84</v>
      </c>
      <c r="B44" s="37" t="s">
        <v>68</v>
      </c>
      <c r="C44" s="38" t="s">
        <v>69</v>
      </c>
      <c r="D44" s="39">
        <v>3</v>
      </c>
      <c r="E44" s="40">
        <v>56</v>
      </c>
      <c r="F44" s="39">
        <v>2</v>
      </c>
      <c r="G44" s="40">
        <v>36</v>
      </c>
      <c r="H44" s="41">
        <v>2.5</v>
      </c>
      <c r="I44" s="40">
        <v>71</v>
      </c>
      <c r="J44" s="39">
        <v>3</v>
      </c>
      <c r="K44" s="40">
        <v>73</v>
      </c>
      <c r="L44" s="41">
        <v>2.5</v>
      </c>
      <c r="M44" s="40">
        <v>54</v>
      </c>
      <c r="N44" s="21"/>
      <c r="O44" s="22">
        <f t="shared" si="2"/>
        <v>13</v>
      </c>
      <c r="P44" s="23">
        <f t="shared" si="3"/>
        <v>290</v>
      </c>
      <c r="Q44" s="9">
        <v>40</v>
      </c>
      <c r="R44" s="24">
        <v>57</v>
      </c>
    </row>
    <row r="45" spans="1:18" s="20" customFormat="1" ht="12.75" customHeight="1">
      <c r="A45" s="36">
        <v>9</v>
      </c>
      <c r="B45" s="37" t="s">
        <v>70</v>
      </c>
      <c r="C45" s="38" t="s">
        <v>71</v>
      </c>
      <c r="D45" s="39">
        <v>1</v>
      </c>
      <c r="E45" s="40">
        <v>10</v>
      </c>
      <c r="F45" s="39">
        <v>3</v>
      </c>
      <c r="G45" s="40">
        <v>69</v>
      </c>
      <c r="H45" s="39">
        <v>2</v>
      </c>
      <c r="I45" s="40">
        <v>52</v>
      </c>
      <c r="J45" s="39">
        <v>3</v>
      </c>
      <c r="K45" s="40">
        <v>68</v>
      </c>
      <c r="L45" s="39">
        <v>4</v>
      </c>
      <c r="M45" s="40">
        <v>81</v>
      </c>
      <c r="N45" s="21"/>
      <c r="O45" s="22">
        <f t="shared" si="2"/>
        <v>13</v>
      </c>
      <c r="P45" s="23">
        <f t="shared" si="3"/>
        <v>280</v>
      </c>
      <c r="Q45" s="9">
        <v>41</v>
      </c>
      <c r="R45" s="24">
        <v>56</v>
      </c>
    </row>
    <row r="46" spans="1:18" s="20" customFormat="1" ht="12.75" customHeight="1">
      <c r="A46" s="36">
        <v>90</v>
      </c>
      <c r="B46" s="37" t="s">
        <v>72</v>
      </c>
      <c r="C46" s="38" t="s">
        <v>73</v>
      </c>
      <c r="D46" s="39">
        <v>1</v>
      </c>
      <c r="E46" s="40">
        <v>20</v>
      </c>
      <c r="F46" s="39">
        <v>3</v>
      </c>
      <c r="G46" s="40">
        <v>65</v>
      </c>
      <c r="H46" s="39">
        <v>2</v>
      </c>
      <c r="I46" s="40">
        <v>44</v>
      </c>
      <c r="J46" s="39">
        <v>4</v>
      </c>
      <c r="K46" s="40">
        <v>77</v>
      </c>
      <c r="L46" s="39">
        <v>3</v>
      </c>
      <c r="M46" s="40">
        <v>70</v>
      </c>
      <c r="N46" s="21"/>
      <c r="O46" s="22">
        <f t="shared" si="2"/>
        <v>13</v>
      </c>
      <c r="P46" s="23">
        <f t="shared" si="3"/>
        <v>276</v>
      </c>
      <c r="Q46" s="9">
        <v>42</v>
      </c>
      <c r="R46" s="24">
        <v>55</v>
      </c>
    </row>
    <row r="47" spans="1:18" s="20" customFormat="1" ht="12.75" customHeight="1">
      <c r="A47" s="36">
        <v>34</v>
      </c>
      <c r="B47" s="37" t="s">
        <v>74</v>
      </c>
      <c r="C47" s="38" t="s">
        <v>75</v>
      </c>
      <c r="D47" s="39">
        <v>3</v>
      </c>
      <c r="E47" s="40">
        <v>72</v>
      </c>
      <c r="F47" s="39">
        <v>1</v>
      </c>
      <c r="G47" s="40">
        <v>6</v>
      </c>
      <c r="H47" s="39">
        <v>3</v>
      </c>
      <c r="I47" s="40">
        <v>60</v>
      </c>
      <c r="J47" s="39">
        <v>3</v>
      </c>
      <c r="K47" s="40">
        <v>51</v>
      </c>
      <c r="L47" s="39">
        <v>3</v>
      </c>
      <c r="M47" s="40">
        <v>82</v>
      </c>
      <c r="N47" s="21"/>
      <c r="O47" s="22">
        <f t="shared" si="2"/>
        <v>13</v>
      </c>
      <c r="P47" s="23">
        <f t="shared" si="3"/>
        <v>271</v>
      </c>
      <c r="Q47" s="9">
        <v>43</v>
      </c>
      <c r="R47" s="24">
        <v>54</v>
      </c>
    </row>
    <row r="48" spans="1:18" s="20" customFormat="1" ht="12.75" customHeight="1">
      <c r="A48" s="36">
        <v>30</v>
      </c>
      <c r="B48" s="37" t="s">
        <v>76</v>
      </c>
      <c r="C48" s="38" t="s">
        <v>17</v>
      </c>
      <c r="D48" s="39">
        <v>4</v>
      </c>
      <c r="E48" s="40">
        <v>82</v>
      </c>
      <c r="F48" s="39">
        <v>2</v>
      </c>
      <c r="G48" s="40">
        <v>35</v>
      </c>
      <c r="H48" s="39">
        <v>2</v>
      </c>
      <c r="I48" s="40">
        <v>34</v>
      </c>
      <c r="J48" s="39">
        <v>4</v>
      </c>
      <c r="K48" s="40">
        <v>86</v>
      </c>
      <c r="L48" s="39">
        <v>1</v>
      </c>
      <c r="M48" s="40">
        <v>32</v>
      </c>
      <c r="N48" s="21"/>
      <c r="O48" s="22">
        <f t="shared" si="2"/>
        <v>13</v>
      </c>
      <c r="P48" s="23">
        <f t="shared" si="3"/>
        <v>269</v>
      </c>
      <c r="Q48" s="9">
        <v>44</v>
      </c>
      <c r="R48" s="24">
        <v>53</v>
      </c>
    </row>
    <row r="49" spans="1:18" s="20" customFormat="1" ht="12.75" customHeight="1">
      <c r="A49" s="36">
        <v>71</v>
      </c>
      <c r="B49" s="37" t="s">
        <v>77</v>
      </c>
      <c r="C49" s="38" t="s">
        <v>78</v>
      </c>
      <c r="D49" s="41">
        <v>2.5</v>
      </c>
      <c r="E49" s="40">
        <v>47</v>
      </c>
      <c r="F49" s="39">
        <v>1</v>
      </c>
      <c r="G49" s="40">
        <v>15</v>
      </c>
      <c r="H49" s="41">
        <v>3.5</v>
      </c>
      <c r="I49" s="40">
        <v>68</v>
      </c>
      <c r="J49" s="39">
        <v>4</v>
      </c>
      <c r="K49" s="40">
        <v>87</v>
      </c>
      <c r="L49" s="39">
        <v>2</v>
      </c>
      <c r="M49" s="40">
        <v>43</v>
      </c>
      <c r="N49" s="21"/>
      <c r="O49" s="22">
        <f t="shared" si="2"/>
        <v>13</v>
      </c>
      <c r="P49" s="23">
        <f t="shared" si="3"/>
        <v>260</v>
      </c>
      <c r="Q49" s="9">
        <v>45</v>
      </c>
      <c r="R49" s="24">
        <v>52</v>
      </c>
    </row>
    <row r="50" spans="1:18" s="20" customFormat="1" ht="12.75" customHeight="1">
      <c r="A50" s="36">
        <v>55</v>
      </c>
      <c r="B50" s="37" t="s">
        <v>79</v>
      </c>
      <c r="C50" s="38" t="s">
        <v>80</v>
      </c>
      <c r="D50" s="39">
        <v>3</v>
      </c>
      <c r="E50" s="40">
        <v>55</v>
      </c>
      <c r="F50" s="39">
        <v>1</v>
      </c>
      <c r="G50" s="40">
        <v>19</v>
      </c>
      <c r="H50" s="39">
        <v>4</v>
      </c>
      <c r="I50" s="40">
        <v>63</v>
      </c>
      <c r="J50" s="39">
        <v>2</v>
      </c>
      <c r="K50" s="40">
        <v>47</v>
      </c>
      <c r="L50" s="39">
        <v>3</v>
      </c>
      <c r="M50" s="40">
        <v>74</v>
      </c>
      <c r="N50" s="21"/>
      <c r="O50" s="22">
        <f t="shared" si="2"/>
        <v>13</v>
      </c>
      <c r="P50" s="23">
        <f t="shared" si="3"/>
        <v>258</v>
      </c>
      <c r="Q50" s="9">
        <v>46</v>
      </c>
      <c r="R50" s="24">
        <v>51</v>
      </c>
    </row>
    <row r="51" spans="1:18" s="20" customFormat="1" ht="12.75" customHeight="1">
      <c r="A51" s="36">
        <v>42</v>
      </c>
      <c r="B51" s="37" t="s">
        <v>81</v>
      </c>
      <c r="C51" s="38" t="s">
        <v>82</v>
      </c>
      <c r="D51" s="39">
        <v>4</v>
      </c>
      <c r="E51" s="40">
        <v>98</v>
      </c>
      <c r="F51" s="39">
        <v>2</v>
      </c>
      <c r="G51" s="40">
        <v>24</v>
      </c>
      <c r="H51" s="39">
        <v>2</v>
      </c>
      <c r="I51" s="40">
        <v>36</v>
      </c>
      <c r="J51" s="39">
        <v>4</v>
      </c>
      <c r="K51" s="40">
        <v>86</v>
      </c>
      <c r="L51" s="39">
        <v>1</v>
      </c>
      <c r="M51" s="40">
        <v>11</v>
      </c>
      <c r="N51" s="21"/>
      <c r="O51" s="22">
        <f t="shared" si="2"/>
        <v>13</v>
      </c>
      <c r="P51" s="23">
        <f t="shared" si="3"/>
        <v>255</v>
      </c>
      <c r="Q51" s="9">
        <v>47</v>
      </c>
      <c r="R51" s="24">
        <v>50</v>
      </c>
    </row>
    <row r="52" spans="1:18" s="20" customFormat="1" ht="12.75" customHeight="1">
      <c r="A52" s="36">
        <v>53</v>
      </c>
      <c r="B52" s="37" t="s">
        <v>83</v>
      </c>
      <c r="C52" s="38" t="s">
        <v>84</v>
      </c>
      <c r="D52" s="39">
        <v>3</v>
      </c>
      <c r="E52" s="40">
        <v>54</v>
      </c>
      <c r="F52" s="39">
        <v>4</v>
      </c>
      <c r="G52" s="40">
        <v>85</v>
      </c>
      <c r="H52" s="39">
        <v>1</v>
      </c>
      <c r="I52" s="40">
        <v>6</v>
      </c>
      <c r="J52" s="39">
        <v>4</v>
      </c>
      <c r="K52" s="40">
        <v>81</v>
      </c>
      <c r="L52" s="39">
        <v>1</v>
      </c>
      <c r="M52" s="40">
        <v>14</v>
      </c>
      <c r="N52" s="21"/>
      <c r="O52" s="22">
        <f t="shared" si="2"/>
        <v>13</v>
      </c>
      <c r="P52" s="23">
        <f t="shared" si="3"/>
        <v>240</v>
      </c>
      <c r="Q52" s="9">
        <v>48</v>
      </c>
      <c r="R52" s="24">
        <v>49</v>
      </c>
    </row>
    <row r="53" spans="1:18" s="20" customFormat="1" ht="12.75" customHeight="1">
      <c r="A53" s="36">
        <v>56</v>
      </c>
      <c r="B53" s="37" t="s">
        <v>85</v>
      </c>
      <c r="C53" s="38" t="s">
        <v>17</v>
      </c>
      <c r="D53" s="39">
        <v>3</v>
      </c>
      <c r="E53" s="40">
        <v>39</v>
      </c>
      <c r="F53" s="39">
        <v>2</v>
      </c>
      <c r="G53" s="40">
        <v>37</v>
      </c>
      <c r="H53" s="39">
        <v>1</v>
      </c>
      <c r="I53" s="40">
        <v>20</v>
      </c>
      <c r="J53" s="39">
        <v>4</v>
      </c>
      <c r="K53" s="40">
        <v>81</v>
      </c>
      <c r="L53" s="39">
        <v>3</v>
      </c>
      <c r="M53" s="40">
        <v>48</v>
      </c>
      <c r="N53" s="21"/>
      <c r="O53" s="22">
        <f t="shared" si="2"/>
        <v>13</v>
      </c>
      <c r="P53" s="23">
        <f t="shared" si="3"/>
        <v>225</v>
      </c>
      <c r="Q53" s="9">
        <v>49</v>
      </c>
      <c r="R53" s="24">
        <v>48</v>
      </c>
    </row>
    <row r="54" spans="1:18" s="20" customFormat="1" ht="12.75" customHeight="1">
      <c r="A54" s="36">
        <v>54</v>
      </c>
      <c r="B54" s="37" t="s">
        <v>86</v>
      </c>
      <c r="C54" s="38" t="s">
        <v>39</v>
      </c>
      <c r="D54" s="39">
        <v>2</v>
      </c>
      <c r="E54" s="40">
        <v>42</v>
      </c>
      <c r="F54" s="39">
        <v>4</v>
      </c>
      <c r="G54" s="40">
        <v>76</v>
      </c>
      <c r="H54" s="39">
        <v>1</v>
      </c>
      <c r="I54" s="40">
        <v>6</v>
      </c>
      <c r="J54" s="39">
        <v>4</v>
      </c>
      <c r="K54" s="40">
        <v>71</v>
      </c>
      <c r="L54" s="39">
        <v>2</v>
      </c>
      <c r="M54" s="40">
        <v>24</v>
      </c>
      <c r="N54" s="21"/>
      <c r="O54" s="22">
        <f t="shared" si="2"/>
        <v>13</v>
      </c>
      <c r="P54" s="23">
        <f t="shared" si="3"/>
        <v>219</v>
      </c>
      <c r="Q54" s="9">
        <v>50</v>
      </c>
      <c r="R54" s="24">
        <v>47</v>
      </c>
    </row>
    <row r="55" spans="1:18" s="20" customFormat="1" ht="12.75" customHeight="1">
      <c r="A55" s="36">
        <v>88</v>
      </c>
      <c r="B55" s="37" t="s">
        <v>87</v>
      </c>
      <c r="C55" s="38" t="s">
        <v>39</v>
      </c>
      <c r="D55" s="39">
        <v>4</v>
      </c>
      <c r="E55" s="40">
        <v>70</v>
      </c>
      <c r="F55" s="39">
        <v>3</v>
      </c>
      <c r="G55" s="40">
        <v>101</v>
      </c>
      <c r="H55" s="41">
        <v>1.5</v>
      </c>
      <c r="I55" s="40">
        <v>29</v>
      </c>
      <c r="J55" s="39">
        <v>1</v>
      </c>
      <c r="K55" s="40">
        <v>36</v>
      </c>
      <c r="L55" s="39">
        <v>3</v>
      </c>
      <c r="M55" s="40">
        <v>57</v>
      </c>
      <c r="N55" s="21"/>
      <c r="O55" s="23">
        <f t="shared" si="2"/>
        <v>12.5</v>
      </c>
      <c r="P55" s="23">
        <f t="shared" si="3"/>
        <v>293</v>
      </c>
      <c r="Q55" s="9">
        <v>51</v>
      </c>
      <c r="R55" s="24">
        <v>46</v>
      </c>
    </row>
    <row r="56" spans="1:18" s="20" customFormat="1" ht="12.75" customHeight="1">
      <c r="A56" s="36">
        <v>58</v>
      </c>
      <c r="B56" s="37" t="s">
        <v>88</v>
      </c>
      <c r="C56" s="38" t="s">
        <v>89</v>
      </c>
      <c r="D56" s="39">
        <v>2</v>
      </c>
      <c r="E56" s="40">
        <v>47</v>
      </c>
      <c r="F56" s="41">
        <v>2.5</v>
      </c>
      <c r="G56" s="40">
        <v>54</v>
      </c>
      <c r="H56" s="39">
        <v>1</v>
      </c>
      <c r="I56" s="40">
        <v>6</v>
      </c>
      <c r="J56" s="39">
        <v>4</v>
      </c>
      <c r="K56" s="40">
        <v>113</v>
      </c>
      <c r="L56" s="39">
        <v>3</v>
      </c>
      <c r="M56" s="40">
        <v>50</v>
      </c>
      <c r="N56" s="21"/>
      <c r="O56" s="23">
        <f t="shared" si="2"/>
        <v>12.5</v>
      </c>
      <c r="P56" s="23">
        <f t="shared" si="3"/>
        <v>270</v>
      </c>
      <c r="Q56" s="9">
        <v>52</v>
      </c>
      <c r="R56" s="24">
        <v>45</v>
      </c>
    </row>
    <row r="57" spans="1:18" s="20" customFormat="1" ht="12.75" customHeight="1">
      <c r="A57" s="36">
        <v>8</v>
      </c>
      <c r="B57" s="37" t="s">
        <v>90</v>
      </c>
      <c r="C57" s="38" t="s">
        <v>29</v>
      </c>
      <c r="D57" s="41">
        <v>1.5</v>
      </c>
      <c r="E57" s="40">
        <v>31</v>
      </c>
      <c r="F57" s="39">
        <v>3</v>
      </c>
      <c r="G57" s="40">
        <v>65</v>
      </c>
      <c r="H57" s="39">
        <v>4</v>
      </c>
      <c r="I57" s="40">
        <v>77</v>
      </c>
      <c r="J57" s="39">
        <v>3</v>
      </c>
      <c r="K57" s="40">
        <v>46</v>
      </c>
      <c r="L57" s="39">
        <v>1</v>
      </c>
      <c r="M57" s="40">
        <v>23</v>
      </c>
      <c r="N57" s="21"/>
      <c r="O57" s="23">
        <f t="shared" si="2"/>
        <v>12.5</v>
      </c>
      <c r="P57" s="23">
        <f t="shared" si="3"/>
        <v>242</v>
      </c>
      <c r="Q57" s="9">
        <v>53</v>
      </c>
      <c r="R57" s="24">
        <v>44</v>
      </c>
    </row>
    <row r="58" spans="1:18" s="20" customFormat="1" ht="12.75" customHeight="1">
      <c r="A58" s="36">
        <v>46</v>
      </c>
      <c r="B58" s="37" t="s">
        <v>91</v>
      </c>
      <c r="C58" s="38" t="s">
        <v>92</v>
      </c>
      <c r="D58" s="39">
        <v>1</v>
      </c>
      <c r="E58" s="40">
        <v>1</v>
      </c>
      <c r="F58" s="41">
        <v>3.5</v>
      </c>
      <c r="G58" s="40">
        <v>69</v>
      </c>
      <c r="H58" s="39">
        <v>1</v>
      </c>
      <c r="I58" s="40">
        <v>14</v>
      </c>
      <c r="J58" s="39">
        <v>4</v>
      </c>
      <c r="K58" s="40">
        <v>80</v>
      </c>
      <c r="L58" s="39">
        <v>3</v>
      </c>
      <c r="M58" s="40">
        <v>48</v>
      </c>
      <c r="N58" s="21"/>
      <c r="O58" s="23">
        <f t="shared" si="2"/>
        <v>12.5</v>
      </c>
      <c r="P58" s="23">
        <f t="shared" si="3"/>
        <v>212</v>
      </c>
      <c r="Q58" s="9">
        <v>54</v>
      </c>
      <c r="R58" s="24">
        <v>43</v>
      </c>
    </row>
    <row r="59" spans="1:18" s="20" customFormat="1" ht="12.75" customHeight="1">
      <c r="A59" s="36">
        <v>96</v>
      </c>
      <c r="B59" s="37" t="s">
        <v>93</v>
      </c>
      <c r="C59" s="38" t="s">
        <v>94</v>
      </c>
      <c r="D59" s="39">
        <v>4</v>
      </c>
      <c r="E59" s="40">
        <v>107</v>
      </c>
      <c r="F59" s="39">
        <v>2</v>
      </c>
      <c r="G59" s="40">
        <v>37</v>
      </c>
      <c r="H59" s="39">
        <v>1</v>
      </c>
      <c r="I59" s="40">
        <v>37</v>
      </c>
      <c r="J59" s="39">
        <v>2</v>
      </c>
      <c r="K59" s="40">
        <v>36</v>
      </c>
      <c r="L59" s="39">
        <v>3</v>
      </c>
      <c r="M59" s="40">
        <v>56</v>
      </c>
      <c r="N59" s="21"/>
      <c r="O59" s="22">
        <f t="shared" si="2"/>
        <v>12</v>
      </c>
      <c r="P59" s="23">
        <f t="shared" si="3"/>
        <v>273</v>
      </c>
      <c r="Q59" s="9">
        <v>55</v>
      </c>
      <c r="R59" s="24">
        <v>42</v>
      </c>
    </row>
    <row r="60" spans="1:18" s="20" customFormat="1" ht="12.75" customHeight="1">
      <c r="A60" s="36">
        <v>68</v>
      </c>
      <c r="B60" s="37" t="s">
        <v>95</v>
      </c>
      <c r="C60" s="38" t="s">
        <v>96</v>
      </c>
      <c r="D60" s="39">
        <v>2</v>
      </c>
      <c r="E60" s="40">
        <v>49</v>
      </c>
      <c r="F60" s="39">
        <v>1</v>
      </c>
      <c r="G60" s="40">
        <v>14</v>
      </c>
      <c r="H60" s="39">
        <v>3</v>
      </c>
      <c r="I60" s="40">
        <v>62</v>
      </c>
      <c r="J60" s="39">
        <v>4</v>
      </c>
      <c r="K60" s="40">
        <v>96</v>
      </c>
      <c r="L60" s="39">
        <v>2</v>
      </c>
      <c r="M60" s="40">
        <v>49</v>
      </c>
      <c r="N60" s="21"/>
      <c r="O60" s="22">
        <f t="shared" si="2"/>
        <v>12</v>
      </c>
      <c r="P60" s="23">
        <f t="shared" si="3"/>
        <v>270</v>
      </c>
      <c r="Q60" s="9">
        <v>56</v>
      </c>
      <c r="R60" s="24">
        <v>41</v>
      </c>
    </row>
    <row r="61" spans="1:18" s="20" customFormat="1" ht="12.75" customHeight="1">
      <c r="A61" s="36">
        <v>43</v>
      </c>
      <c r="B61" s="37" t="s">
        <v>97</v>
      </c>
      <c r="C61" s="38" t="s">
        <v>18</v>
      </c>
      <c r="D61" s="39">
        <v>2</v>
      </c>
      <c r="E61" s="40">
        <v>30</v>
      </c>
      <c r="F61" s="39">
        <v>3</v>
      </c>
      <c r="G61" s="40">
        <v>49</v>
      </c>
      <c r="H61" s="39">
        <v>1</v>
      </c>
      <c r="I61" s="40">
        <v>42</v>
      </c>
      <c r="J61" s="39">
        <v>2</v>
      </c>
      <c r="K61" s="40">
        <v>46</v>
      </c>
      <c r="L61" s="39">
        <v>4</v>
      </c>
      <c r="M61" s="40">
        <v>100</v>
      </c>
      <c r="N61" s="21"/>
      <c r="O61" s="22">
        <f t="shared" si="2"/>
        <v>12</v>
      </c>
      <c r="P61" s="23">
        <f t="shared" si="3"/>
        <v>267</v>
      </c>
      <c r="Q61" s="9">
        <v>57</v>
      </c>
      <c r="R61" s="24">
        <v>40</v>
      </c>
    </row>
    <row r="62" spans="1:18" s="20" customFormat="1" ht="12.75" customHeight="1">
      <c r="A62" s="36">
        <v>81</v>
      </c>
      <c r="B62" s="37" t="s">
        <v>98</v>
      </c>
      <c r="C62" s="38" t="s">
        <v>99</v>
      </c>
      <c r="D62" s="39">
        <v>2</v>
      </c>
      <c r="E62" s="40">
        <v>42</v>
      </c>
      <c r="F62" s="39">
        <v>1</v>
      </c>
      <c r="G62" s="40">
        <v>26</v>
      </c>
      <c r="H62" s="39">
        <v>3</v>
      </c>
      <c r="I62" s="40">
        <v>48</v>
      </c>
      <c r="J62" s="39">
        <v>4</v>
      </c>
      <c r="K62" s="40">
        <v>101</v>
      </c>
      <c r="L62" s="39">
        <v>2</v>
      </c>
      <c r="M62" s="40">
        <v>32</v>
      </c>
      <c r="N62" s="21"/>
      <c r="O62" s="22">
        <f t="shared" si="2"/>
        <v>12</v>
      </c>
      <c r="P62" s="23">
        <f t="shared" si="3"/>
        <v>249</v>
      </c>
      <c r="Q62" s="9">
        <v>58</v>
      </c>
      <c r="R62" s="24">
        <v>39</v>
      </c>
    </row>
    <row r="63" spans="1:18" s="20" customFormat="1" ht="12.75" customHeight="1">
      <c r="A63" s="36">
        <v>94</v>
      </c>
      <c r="B63" s="37" t="s">
        <v>100</v>
      </c>
      <c r="C63" s="38" t="s">
        <v>18</v>
      </c>
      <c r="D63" s="39">
        <v>3</v>
      </c>
      <c r="E63" s="40">
        <v>57</v>
      </c>
      <c r="F63" s="39">
        <v>2</v>
      </c>
      <c r="G63" s="40">
        <v>29</v>
      </c>
      <c r="H63" s="39">
        <v>4</v>
      </c>
      <c r="I63" s="40">
        <v>93</v>
      </c>
      <c r="J63" s="39">
        <v>1</v>
      </c>
      <c r="K63" s="40">
        <v>21</v>
      </c>
      <c r="L63" s="39">
        <v>2</v>
      </c>
      <c r="M63" s="40">
        <v>44</v>
      </c>
      <c r="N63" s="21"/>
      <c r="O63" s="22">
        <f t="shared" si="2"/>
        <v>12</v>
      </c>
      <c r="P63" s="23">
        <f t="shared" si="3"/>
        <v>244</v>
      </c>
      <c r="Q63" s="9">
        <v>59</v>
      </c>
      <c r="R63" s="24">
        <v>38</v>
      </c>
    </row>
    <row r="64" spans="1:18" s="20" customFormat="1" ht="12.75" customHeight="1">
      <c r="A64" s="36">
        <v>61</v>
      </c>
      <c r="B64" s="37" t="s">
        <v>101</v>
      </c>
      <c r="C64" s="38" t="s">
        <v>102</v>
      </c>
      <c r="D64" s="39">
        <v>3</v>
      </c>
      <c r="E64" s="40">
        <v>37</v>
      </c>
      <c r="F64" s="39">
        <v>3</v>
      </c>
      <c r="G64" s="40">
        <v>64</v>
      </c>
      <c r="H64" s="39">
        <v>2</v>
      </c>
      <c r="I64" s="40">
        <v>44</v>
      </c>
      <c r="J64" s="39">
        <v>3</v>
      </c>
      <c r="K64" s="40">
        <v>70</v>
      </c>
      <c r="L64" s="39">
        <v>1</v>
      </c>
      <c r="M64" s="40">
        <v>28</v>
      </c>
      <c r="N64" s="21"/>
      <c r="O64" s="22">
        <f t="shared" si="2"/>
        <v>12</v>
      </c>
      <c r="P64" s="23">
        <f t="shared" si="3"/>
        <v>243</v>
      </c>
      <c r="Q64" s="9">
        <v>60</v>
      </c>
      <c r="R64" s="24">
        <v>37</v>
      </c>
    </row>
    <row r="65" spans="1:18" s="20" customFormat="1" ht="12.75" customHeight="1">
      <c r="A65" s="36">
        <v>48</v>
      </c>
      <c r="B65" s="37" t="s">
        <v>103</v>
      </c>
      <c r="C65" s="38" t="s">
        <v>151</v>
      </c>
      <c r="D65" s="39">
        <v>3</v>
      </c>
      <c r="E65" s="40">
        <v>45</v>
      </c>
      <c r="F65" s="39">
        <v>3</v>
      </c>
      <c r="G65" s="40">
        <v>37</v>
      </c>
      <c r="H65" s="39">
        <v>3</v>
      </c>
      <c r="I65" s="40">
        <v>65</v>
      </c>
      <c r="J65" s="39">
        <v>2</v>
      </c>
      <c r="K65" s="40">
        <v>34</v>
      </c>
      <c r="L65" s="39">
        <v>1</v>
      </c>
      <c r="M65" s="40">
        <v>32</v>
      </c>
      <c r="N65" s="21"/>
      <c r="O65" s="22">
        <f t="shared" si="2"/>
        <v>12</v>
      </c>
      <c r="P65" s="23">
        <f t="shared" si="3"/>
        <v>213</v>
      </c>
      <c r="Q65" s="9">
        <v>61</v>
      </c>
      <c r="R65" s="24">
        <v>36</v>
      </c>
    </row>
    <row r="66" spans="1:18" s="20" customFormat="1" ht="12.75" customHeight="1">
      <c r="A66" s="36">
        <v>44</v>
      </c>
      <c r="B66" s="37" t="s">
        <v>104</v>
      </c>
      <c r="C66" s="38" t="s">
        <v>18</v>
      </c>
      <c r="D66" s="39">
        <v>1</v>
      </c>
      <c r="E66" s="40">
        <v>-9</v>
      </c>
      <c r="F66" s="39">
        <v>1</v>
      </c>
      <c r="G66" s="40">
        <v>9</v>
      </c>
      <c r="H66" s="39">
        <v>3</v>
      </c>
      <c r="I66" s="40">
        <v>63</v>
      </c>
      <c r="J66" s="39">
        <v>3</v>
      </c>
      <c r="K66" s="40">
        <v>48</v>
      </c>
      <c r="L66" s="39">
        <v>4</v>
      </c>
      <c r="M66" s="40">
        <v>62</v>
      </c>
      <c r="N66" s="21"/>
      <c r="O66" s="22">
        <f t="shared" si="2"/>
        <v>12</v>
      </c>
      <c r="P66" s="23">
        <f t="shared" si="3"/>
        <v>173</v>
      </c>
      <c r="Q66" s="9">
        <v>62</v>
      </c>
      <c r="R66" s="24">
        <v>35</v>
      </c>
    </row>
    <row r="67" spans="1:18" s="20" customFormat="1" ht="12.75" customHeight="1">
      <c r="A67" s="36">
        <v>21</v>
      </c>
      <c r="B67" s="37" t="s">
        <v>105</v>
      </c>
      <c r="C67" s="38" t="s">
        <v>52</v>
      </c>
      <c r="D67" s="39">
        <v>1</v>
      </c>
      <c r="E67" s="40">
        <v>11</v>
      </c>
      <c r="F67" s="39">
        <v>2</v>
      </c>
      <c r="G67" s="40">
        <v>25</v>
      </c>
      <c r="H67" s="41">
        <v>3.5</v>
      </c>
      <c r="I67" s="40">
        <v>54</v>
      </c>
      <c r="J67" s="39">
        <v>1</v>
      </c>
      <c r="K67" s="40">
        <v>-16</v>
      </c>
      <c r="L67" s="39">
        <v>4</v>
      </c>
      <c r="M67" s="40">
        <v>92</v>
      </c>
      <c r="N67" s="21"/>
      <c r="O67" s="23">
        <f t="shared" si="2"/>
        <v>11.5</v>
      </c>
      <c r="P67" s="23">
        <f t="shared" si="3"/>
        <v>166</v>
      </c>
      <c r="Q67" s="9">
        <v>63</v>
      </c>
      <c r="R67" s="24">
        <v>34</v>
      </c>
    </row>
    <row r="68" spans="1:18" s="20" customFormat="1" ht="12.75" customHeight="1">
      <c r="A68" s="36">
        <v>33</v>
      </c>
      <c r="B68" s="37" t="s">
        <v>106</v>
      </c>
      <c r="C68" s="38" t="s">
        <v>107</v>
      </c>
      <c r="D68" s="39">
        <v>3</v>
      </c>
      <c r="E68" s="40">
        <v>70</v>
      </c>
      <c r="F68" s="39">
        <v>1</v>
      </c>
      <c r="G68" s="40">
        <v>33</v>
      </c>
      <c r="H68" s="39">
        <v>2</v>
      </c>
      <c r="I68" s="40">
        <v>43</v>
      </c>
      <c r="J68" s="39">
        <v>1</v>
      </c>
      <c r="K68" s="40">
        <v>35</v>
      </c>
      <c r="L68" s="39">
        <v>4</v>
      </c>
      <c r="M68" s="40">
        <v>81</v>
      </c>
      <c r="N68" s="21"/>
      <c r="O68" s="22">
        <f t="shared" si="2"/>
        <v>11</v>
      </c>
      <c r="P68" s="23">
        <f t="shared" si="3"/>
        <v>262</v>
      </c>
      <c r="Q68" s="9">
        <v>64</v>
      </c>
      <c r="R68" s="24">
        <v>33</v>
      </c>
    </row>
    <row r="69" spans="1:18" s="20" customFormat="1" ht="12.75" customHeight="1">
      <c r="A69" s="36">
        <v>52</v>
      </c>
      <c r="B69" s="37" t="s">
        <v>108</v>
      </c>
      <c r="C69" s="38" t="s">
        <v>99</v>
      </c>
      <c r="D69" s="39">
        <v>1</v>
      </c>
      <c r="E69" s="40">
        <v>37</v>
      </c>
      <c r="F69" s="39">
        <v>3</v>
      </c>
      <c r="G69" s="40">
        <v>61</v>
      </c>
      <c r="H69" s="39">
        <v>1</v>
      </c>
      <c r="I69" s="40">
        <v>30</v>
      </c>
      <c r="J69" s="39">
        <v>4</v>
      </c>
      <c r="K69" s="40">
        <v>102</v>
      </c>
      <c r="L69" s="39">
        <v>2</v>
      </c>
      <c r="M69" s="40">
        <v>18</v>
      </c>
      <c r="N69" s="21"/>
      <c r="O69" s="22">
        <f aca="true" t="shared" si="4" ref="O69:O100">SUM(D69+F69+H69+J69+L69)</f>
        <v>11</v>
      </c>
      <c r="P69" s="23">
        <f aca="true" t="shared" si="5" ref="P69:P100">SUM(E69+G69+I69+K69+M69)</f>
        <v>248</v>
      </c>
      <c r="Q69" s="9">
        <v>65</v>
      </c>
      <c r="R69" s="24">
        <v>32</v>
      </c>
    </row>
    <row r="70" spans="1:18" s="20" customFormat="1" ht="12.75" customHeight="1">
      <c r="A70" s="36">
        <v>74</v>
      </c>
      <c r="B70" s="37" t="s">
        <v>109</v>
      </c>
      <c r="C70" s="38" t="s">
        <v>110</v>
      </c>
      <c r="D70" s="39">
        <v>2</v>
      </c>
      <c r="E70" s="40">
        <v>40</v>
      </c>
      <c r="F70" s="39">
        <v>1</v>
      </c>
      <c r="G70" s="40">
        <v>21</v>
      </c>
      <c r="H70" s="39">
        <v>3</v>
      </c>
      <c r="I70" s="40">
        <v>59</v>
      </c>
      <c r="J70" s="39">
        <v>1</v>
      </c>
      <c r="K70" s="40">
        <v>25</v>
      </c>
      <c r="L70" s="39">
        <v>4</v>
      </c>
      <c r="M70" s="40">
        <v>84</v>
      </c>
      <c r="N70" s="21"/>
      <c r="O70" s="22">
        <f t="shared" si="4"/>
        <v>11</v>
      </c>
      <c r="P70" s="23">
        <f t="shared" si="5"/>
        <v>229</v>
      </c>
      <c r="Q70" s="9">
        <v>66</v>
      </c>
      <c r="R70" s="24">
        <v>31</v>
      </c>
    </row>
    <row r="71" spans="1:18" s="20" customFormat="1" ht="12.75" customHeight="1">
      <c r="A71" s="36">
        <v>16</v>
      </c>
      <c r="B71" s="37" t="s">
        <v>111</v>
      </c>
      <c r="C71" s="38" t="s">
        <v>18</v>
      </c>
      <c r="D71" s="39">
        <v>1</v>
      </c>
      <c r="E71" s="40">
        <v>24</v>
      </c>
      <c r="F71" s="39">
        <v>1</v>
      </c>
      <c r="G71" s="40">
        <v>11</v>
      </c>
      <c r="H71" s="39">
        <v>2</v>
      </c>
      <c r="I71" s="40">
        <v>48</v>
      </c>
      <c r="J71" s="39">
        <v>3</v>
      </c>
      <c r="K71" s="40">
        <v>75</v>
      </c>
      <c r="L71" s="39">
        <v>4</v>
      </c>
      <c r="M71" s="40">
        <v>68</v>
      </c>
      <c r="N71" s="21"/>
      <c r="O71" s="22">
        <f t="shared" si="4"/>
        <v>11</v>
      </c>
      <c r="P71" s="23">
        <f t="shared" si="5"/>
        <v>226</v>
      </c>
      <c r="Q71" s="9">
        <v>67</v>
      </c>
      <c r="R71" s="24">
        <v>30</v>
      </c>
    </row>
    <row r="72" spans="1:18" s="20" customFormat="1" ht="12.75" customHeight="1">
      <c r="A72" s="36">
        <v>41</v>
      </c>
      <c r="B72" s="37" t="s">
        <v>112</v>
      </c>
      <c r="C72" s="38" t="s">
        <v>113</v>
      </c>
      <c r="D72" s="39">
        <v>1</v>
      </c>
      <c r="E72" s="40">
        <v>17</v>
      </c>
      <c r="F72" s="39">
        <v>4</v>
      </c>
      <c r="G72" s="40">
        <v>72</v>
      </c>
      <c r="H72" s="39">
        <v>2</v>
      </c>
      <c r="I72" s="40">
        <v>62</v>
      </c>
      <c r="J72" s="39">
        <v>1</v>
      </c>
      <c r="K72" s="40">
        <v>9</v>
      </c>
      <c r="L72" s="39">
        <v>3</v>
      </c>
      <c r="M72" s="40">
        <v>48</v>
      </c>
      <c r="N72" s="21"/>
      <c r="O72" s="22">
        <f t="shared" si="4"/>
        <v>11</v>
      </c>
      <c r="P72" s="23">
        <f t="shared" si="5"/>
        <v>208</v>
      </c>
      <c r="Q72" s="9">
        <v>68</v>
      </c>
      <c r="R72" s="24">
        <v>29</v>
      </c>
    </row>
    <row r="73" spans="1:18" s="20" customFormat="1" ht="12.75" customHeight="1">
      <c r="A73" s="36">
        <v>36</v>
      </c>
      <c r="B73" s="37" t="s">
        <v>114</v>
      </c>
      <c r="C73" s="38" t="s">
        <v>18</v>
      </c>
      <c r="D73" s="39">
        <v>4</v>
      </c>
      <c r="E73" s="40">
        <v>62</v>
      </c>
      <c r="F73" s="39">
        <v>3</v>
      </c>
      <c r="G73" s="40">
        <v>47</v>
      </c>
      <c r="H73" s="39">
        <v>2</v>
      </c>
      <c r="I73" s="40">
        <v>18</v>
      </c>
      <c r="J73" s="39">
        <v>1</v>
      </c>
      <c r="K73" s="40">
        <v>42</v>
      </c>
      <c r="L73" s="39">
        <v>1</v>
      </c>
      <c r="M73" s="40">
        <v>38</v>
      </c>
      <c r="N73" s="21"/>
      <c r="O73" s="22">
        <f t="shared" si="4"/>
        <v>11</v>
      </c>
      <c r="P73" s="23">
        <f t="shared" si="5"/>
        <v>207</v>
      </c>
      <c r="Q73" s="9">
        <v>69</v>
      </c>
      <c r="R73" s="24">
        <v>28</v>
      </c>
    </row>
    <row r="74" spans="1:18" s="20" customFormat="1" ht="12.75" customHeight="1">
      <c r="A74" s="36">
        <v>83</v>
      </c>
      <c r="B74" s="37" t="s">
        <v>115</v>
      </c>
      <c r="C74" s="38" t="s">
        <v>0</v>
      </c>
      <c r="D74" s="39">
        <v>3</v>
      </c>
      <c r="E74" s="40">
        <v>56</v>
      </c>
      <c r="F74" s="39">
        <v>1</v>
      </c>
      <c r="G74" s="40">
        <v>26</v>
      </c>
      <c r="H74" s="39">
        <v>3</v>
      </c>
      <c r="I74" s="40">
        <v>46</v>
      </c>
      <c r="J74" s="39">
        <v>3</v>
      </c>
      <c r="K74" s="40">
        <v>64</v>
      </c>
      <c r="L74" s="39">
        <v>1</v>
      </c>
      <c r="M74" s="40">
        <v>6</v>
      </c>
      <c r="N74" s="21"/>
      <c r="O74" s="22">
        <f t="shared" si="4"/>
        <v>11</v>
      </c>
      <c r="P74" s="23">
        <f t="shared" si="5"/>
        <v>198</v>
      </c>
      <c r="Q74" s="9">
        <v>70</v>
      </c>
      <c r="R74" s="24">
        <v>27</v>
      </c>
    </row>
    <row r="75" spans="1:18" s="20" customFormat="1" ht="12.75" customHeight="1">
      <c r="A75" s="36">
        <v>69</v>
      </c>
      <c r="B75" s="37" t="s">
        <v>116</v>
      </c>
      <c r="C75" s="38" t="s">
        <v>117</v>
      </c>
      <c r="D75" s="39">
        <v>4</v>
      </c>
      <c r="E75" s="40">
        <v>84</v>
      </c>
      <c r="F75" s="39">
        <v>1</v>
      </c>
      <c r="G75" s="40">
        <v>21</v>
      </c>
      <c r="H75" s="39">
        <v>2</v>
      </c>
      <c r="I75" s="40">
        <v>37</v>
      </c>
      <c r="J75" s="39">
        <v>1</v>
      </c>
      <c r="K75" s="40">
        <v>14</v>
      </c>
      <c r="L75" s="39">
        <v>3</v>
      </c>
      <c r="M75" s="40">
        <v>38</v>
      </c>
      <c r="N75" s="21"/>
      <c r="O75" s="22">
        <f t="shared" si="4"/>
        <v>11</v>
      </c>
      <c r="P75" s="23">
        <f t="shared" si="5"/>
        <v>194</v>
      </c>
      <c r="Q75" s="9">
        <v>71</v>
      </c>
      <c r="R75" s="24">
        <v>26</v>
      </c>
    </row>
    <row r="76" spans="1:18" s="20" customFormat="1" ht="12.75" customHeight="1">
      <c r="A76" s="36">
        <v>26</v>
      </c>
      <c r="B76" s="37" t="s">
        <v>118</v>
      </c>
      <c r="C76" s="38" t="s">
        <v>18</v>
      </c>
      <c r="D76" s="39">
        <v>1</v>
      </c>
      <c r="E76" s="40">
        <v>18</v>
      </c>
      <c r="F76" s="39">
        <v>3</v>
      </c>
      <c r="G76" s="40">
        <v>39</v>
      </c>
      <c r="H76" s="39">
        <v>2</v>
      </c>
      <c r="I76" s="40">
        <v>29</v>
      </c>
      <c r="J76" s="39">
        <v>3</v>
      </c>
      <c r="K76" s="40">
        <v>61</v>
      </c>
      <c r="L76" s="39">
        <v>2</v>
      </c>
      <c r="M76" s="40">
        <v>24</v>
      </c>
      <c r="N76" s="21"/>
      <c r="O76" s="22">
        <f t="shared" si="4"/>
        <v>11</v>
      </c>
      <c r="P76" s="23">
        <f t="shared" si="5"/>
        <v>171</v>
      </c>
      <c r="Q76" s="9">
        <v>72</v>
      </c>
      <c r="R76" s="24">
        <v>25</v>
      </c>
    </row>
    <row r="77" spans="1:18" s="20" customFormat="1" ht="12.75" customHeight="1">
      <c r="A77" s="36">
        <v>65</v>
      </c>
      <c r="B77" s="37" t="s">
        <v>119</v>
      </c>
      <c r="C77" s="38" t="s">
        <v>120</v>
      </c>
      <c r="D77" s="39">
        <v>3</v>
      </c>
      <c r="E77" s="40">
        <v>63</v>
      </c>
      <c r="F77" s="39">
        <v>1</v>
      </c>
      <c r="G77" s="40">
        <v>-59</v>
      </c>
      <c r="H77" s="39">
        <v>2</v>
      </c>
      <c r="I77" s="40">
        <v>50</v>
      </c>
      <c r="J77" s="39">
        <v>4</v>
      </c>
      <c r="K77" s="40">
        <v>104</v>
      </c>
      <c r="L77" s="39">
        <v>1</v>
      </c>
      <c r="M77" s="40">
        <v>8</v>
      </c>
      <c r="N77" s="21"/>
      <c r="O77" s="22">
        <f t="shared" si="4"/>
        <v>11</v>
      </c>
      <c r="P77" s="23">
        <f t="shared" si="5"/>
        <v>166</v>
      </c>
      <c r="Q77" s="9">
        <v>73</v>
      </c>
      <c r="R77" s="24">
        <v>24</v>
      </c>
    </row>
    <row r="78" spans="1:18" s="20" customFormat="1" ht="12.75" customHeight="1">
      <c r="A78" s="36">
        <v>15</v>
      </c>
      <c r="B78" s="37" t="s">
        <v>121</v>
      </c>
      <c r="C78" s="38" t="s">
        <v>84</v>
      </c>
      <c r="D78" s="39">
        <v>2</v>
      </c>
      <c r="E78" s="40">
        <v>41</v>
      </c>
      <c r="F78" s="39">
        <v>4</v>
      </c>
      <c r="G78" s="40">
        <v>88</v>
      </c>
      <c r="H78" s="39">
        <v>2</v>
      </c>
      <c r="I78" s="40">
        <v>30</v>
      </c>
      <c r="J78" s="39">
        <v>2</v>
      </c>
      <c r="K78" s="40">
        <v>44</v>
      </c>
      <c r="L78" s="39">
        <v>1</v>
      </c>
      <c r="M78" s="40">
        <v>-48</v>
      </c>
      <c r="N78" s="21"/>
      <c r="O78" s="22">
        <f t="shared" si="4"/>
        <v>11</v>
      </c>
      <c r="P78" s="23">
        <f t="shared" si="5"/>
        <v>155</v>
      </c>
      <c r="Q78" s="9">
        <v>74</v>
      </c>
      <c r="R78" s="24">
        <v>23</v>
      </c>
    </row>
    <row r="79" spans="1:18" s="20" customFormat="1" ht="12.75" customHeight="1">
      <c r="A79" s="36">
        <v>79</v>
      </c>
      <c r="B79" s="37" t="s">
        <v>122</v>
      </c>
      <c r="C79" s="38" t="s">
        <v>39</v>
      </c>
      <c r="D79" s="39">
        <v>4</v>
      </c>
      <c r="E79" s="40">
        <v>73</v>
      </c>
      <c r="F79" s="39">
        <v>4</v>
      </c>
      <c r="G79" s="40">
        <v>79</v>
      </c>
      <c r="H79" s="39">
        <v>1</v>
      </c>
      <c r="I79" s="40">
        <v>38</v>
      </c>
      <c r="J79" s="39">
        <v>1</v>
      </c>
      <c r="K79" s="40">
        <v>-45</v>
      </c>
      <c r="L79" s="39">
        <v>1</v>
      </c>
      <c r="M79" s="40">
        <v>-18</v>
      </c>
      <c r="N79" s="21"/>
      <c r="O79" s="22">
        <f t="shared" si="4"/>
        <v>11</v>
      </c>
      <c r="P79" s="23">
        <f t="shared" si="5"/>
        <v>127</v>
      </c>
      <c r="Q79" s="9">
        <v>75</v>
      </c>
      <c r="R79" s="24">
        <v>22</v>
      </c>
    </row>
    <row r="80" spans="1:18" s="20" customFormat="1" ht="12.75" customHeight="1">
      <c r="A80" s="36">
        <v>93</v>
      </c>
      <c r="B80" s="37" t="s">
        <v>123</v>
      </c>
      <c r="C80" s="38" t="s">
        <v>124</v>
      </c>
      <c r="D80" s="39">
        <v>2</v>
      </c>
      <c r="E80" s="40">
        <v>38</v>
      </c>
      <c r="F80" s="39">
        <v>2</v>
      </c>
      <c r="G80" s="40">
        <v>47</v>
      </c>
      <c r="H80" s="41">
        <v>3.5</v>
      </c>
      <c r="I80" s="40">
        <v>68</v>
      </c>
      <c r="J80" s="39">
        <v>2</v>
      </c>
      <c r="K80" s="40">
        <v>36</v>
      </c>
      <c r="L80" s="39">
        <v>1</v>
      </c>
      <c r="M80" s="40">
        <v>-5</v>
      </c>
      <c r="N80" s="21"/>
      <c r="O80" s="23">
        <f t="shared" si="4"/>
        <v>10.5</v>
      </c>
      <c r="P80" s="23">
        <f t="shared" si="5"/>
        <v>184</v>
      </c>
      <c r="Q80" s="9">
        <v>76</v>
      </c>
      <c r="R80" s="24">
        <v>21</v>
      </c>
    </row>
    <row r="81" spans="1:18" s="20" customFormat="1" ht="12.75" customHeight="1">
      <c r="A81" s="36">
        <v>12</v>
      </c>
      <c r="B81" s="37" t="s">
        <v>125</v>
      </c>
      <c r="C81" s="38" t="s">
        <v>18</v>
      </c>
      <c r="D81" s="39">
        <v>1</v>
      </c>
      <c r="E81" s="40">
        <v>30</v>
      </c>
      <c r="F81" s="39">
        <v>4</v>
      </c>
      <c r="G81" s="40">
        <v>66</v>
      </c>
      <c r="H81" s="39">
        <v>2</v>
      </c>
      <c r="I81" s="40">
        <v>34</v>
      </c>
      <c r="J81" s="41">
        <v>2.5</v>
      </c>
      <c r="K81" s="40">
        <v>47</v>
      </c>
      <c r="L81" s="39">
        <v>1</v>
      </c>
      <c r="M81" s="40">
        <v>0</v>
      </c>
      <c r="N81" s="21"/>
      <c r="O81" s="23">
        <f t="shared" si="4"/>
        <v>10.5</v>
      </c>
      <c r="P81" s="23">
        <f t="shared" si="5"/>
        <v>177</v>
      </c>
      <c r="Q81" s="9">
        <v>77</v>
      </c>
      <c r="R81" s="24">
        <v>20</v>
      </c>
    </row>
    <row r="82" spans="1:18" s="20" customFormat="1" ht="12.75" customHeight="1">
      <c r="A82" s="36">
        <v>31</v>
      </c>
      <c r="B82" s="37" t="s">
        <v>126</v>
      </c>
      <c r="C82" s="38" t="s">
        <v>17</v>
      </c>
      <c r="D82" s="39">
        <v>1</v>
      </c>
      <c r="E82" s="40">
        <v>32</v>
      </c>
      <c r="F82" s="39">
        <v>1</v>
      </c>
      <c r="G82" s="40">
        <v>28</v>
      </c>
      <c r="H82" s="39">
        <v>3</v>
      </c>
      <c r="I82" s="40">
        <v>56</v>
      </c>
      <c r="J82" s="39">
        <v>3</v>
      </c>
      <c r="K82" s="40">
        <v>74</v>
      </c>
      <c r="L82" s="39">
        <v>2</v>
      </c>
      <c r="M82" s="40">
        <v>40</v>
      </c>
      <c r="N82" s="21"/>
      <c r="O82" s="22">
        <f t="shared" si="4"/>
        <v>10</v>
      </c>
      <c r="P82" s="23">
        <f t="shared" si="5"/>
        <v>230</v>
      </c>
      <c r="Q82" s="9">
        <v>78</v>
      </c>
      <c r="R82" s="24">
        <v>19</v>
      </c>
    </row>
    <row r="83" spans="1:18" s="20" customFormat="1" ht="12.75" customHeight="1">
      <c r="A83" s="36">
        <v>64</v>
      </c>
      <c r="B83" s="37" t="s">
        <v>127</v>
      </c>
      <c r="C83" s="38" t="s">
        <v>29</v>
      </c>
      <c r="D83" s="39">
        <v>3</v>
      </c>
      <c r="E83" s="40">
        <v>68</v>
      </c>
      <c r="F83" s="39">
        <v>2</v>
      </c>
      <c r="G83" s="40">
        <v>50</v>
      </c>
      <c r="H83" s="39">
        <v>1</v>
      </c>
      <c r="I83" s="40">
        <v>8</v>
      </c>
      <c r="J83" s="39">
        <v>3</v>
      </c>
      <c r="K83" s="40">
        <v>60</v>
      </c>
      <c r="L83" s="39">
        <v>1</v>
      </c>
      <c r="M83" s="40">
        <v>30</v>
      </c>
      <c r="N83" s="21"/>
      <c r="O83" s="22">
        <f t="shared" si="4"/>
        <v>10</v>
      </c>
      <c r="P83" s="23">
        <f t="shared" si="5"/>
        <v>216</v>
      </c>
      <c r="Q83" s="9">
        <v>79</v>
      </c>
      <c r="R83" s="24">
        <v>18</v>
      </c>
    </row>
    <row r="84" spans="1:18" s="20" customFormat="1" ht="12.75" customHeight="1">
      <c r="A84" s="36">
        <v>51</v>
      </c>
      <c r="B84" s="37" t="s">
        <v>128</v>
      </c>
      <c r="C84" s="38" t="s">
        <v>151</v>
      </c>
      <c r="D84" s="39">
        <v>1</v>
      </c>
      <c r="E84" s="40">
        <v>36</v>
      </c>
      <c r="F84" s="39">
        <v>4</v>
      </c>
      <c r="G84" s="40">
        <v>77</v>
      </c>
      <c r="H84" s="39">
        <v>2</v>
      </c>
      <c r="I84" s="40">
        <v>45</v>
      </c>
      <c r="J84" s="39">
        <v>1</v>
      </c>
      <c r="K84" s="40">
        <v>10</v>
      </c>
      <c r="L84" s="39">
        <v>2</v>
      </c>
      <c r="M84" s="40">
        <v>40</v>
      </c>
      <c r="N84" s="21"/>
      <c r="O84" s="22">
        <f aca="true" t="shared" si="6" ref="O84:O99">SUM(D84+F84+H84+J84+L84)</f>
        <v>10</v>
      </c>
      <c r="P84" s="23">
        <f aca="true" t="shared" si="7" ref="P84:P99">SUM(E84+G84+I84+K84+M84)</f>
        <v>208</v>
      </c>
      <c r="Q84" s="9">
        <v>80</v>
      </c>
      <c r="R84" s="24">
        <v>17</v>
      </c>
    </row>
    <row r="85" spans="1:18" s="20" customFormat="1" ht="12.75" customHeight="1">
      <c r="A85" s="36">
        <v>28</v>
      </c>
      <c r="B85" s="37" t="s">
        <v>129</v>
      </c>
      <c r="C85" s="38" t="s">
        <v>130</v>
      </c>
      <c r="D85" s="39">
        <v>2</v>
      </c>
      <c r="E85" s="40">
        <v>45</v>
      </c>
      <c r="F85" s="39">
        <v>2</v>
      </c>
      <c r="G85" s="40">
        <v>39</v>
      </c>
      <c r="H85" s="39">
        <v>2</v>
      </c>
      <c r="I85" s="40">
        <v>49</v>
      </c>
      <c r="J85" s="39">
        <v>2</v>
      </c>
      <c r="K85" s="40">
        <v>31</v>
      </c>
      <c r="L85" s="39">
        <v>2</v>
      </c>
      <c r="M85" s="40">
        <v>37</v>
      </c>
      <c r="N85" s="21"/>
      <c r="O85" s="22">
        <f t="shared" si="6"/>
        <v>10</v>
      </c>
      <c r="P85" s="23">
        <f t="shared" si="7"/>
        <v>201</v>
      </c>
      <c r="Q85" s="9">
        <v>81</v>
      </c>
      <c r="R85" s="24">
        <v>16</v>
      </c>
    </row>
    <row r="86" spans="1:18" s="20" customFormat="1" ht="12.75" customHeight="1">
      <c r="A86" s="36">
        <v>82</v>
      </c>
      <c r="B86" s="37" t="s">
        <v>131</v>
      </c>
      <c r="C86" s="38" t="s">
        <v>132</v>
      </c>
      <c r="D86" s="39">
        <v>1</v>
      </c>
      <c r="E86" s="40">
        <v>3</v>
      </c>
      <c r="F86" s="39">
        <v>1</v>
      </c>
      <c r="G86" s="40">
        <v>27</v>
      </c>
      <c r="H86" s="39">
        <v>4</v>
      </c>
      <c r="I86" s="40">
        <v>60</v>
      </c>
      <c r="J86" s="39">
        <v>1</v>
      </c>
      <c r="K86" s="40">
        <v>-4</v>
      </c>
      <c r="L86" s="39">
        <v>3</v>
      </c>
      <c r="M86" s="40">
        <v>53</v>
      </c>
      <c r="N86" s="21"/>
      <c r="O86" s="22">
        <f t="shared" si="6"/>
        <v>10</v>
      </c>
      <c r="P86" s="23">
        <f t="shared" si="7"/>
        <v>139</v>
      </c>
      <c r="Q86" s="9">
        <v>82</v>
      </c>
      <c r="R86" s="24">
        <v>15</v>
      </c>
    </row>
    <row r="87" spans="1:18" s="20" customFormat="1" ht="12.75" customHeight="1">
      <c r="A87" s="36">
        <v>76</v>
      </c>
      <c r="B87" s="37" t="s">
        <v>133</v>
      </c>
      <c r="C87" s="38" t="s">
        <v>134</v>
      </c>
      <c r="D87" s="41">
        <v>3.5</v>
      </c>
      <c r="E87" s="40">
        <v>59</v>
      </c>
      <c r="F87" s="39">
        <v>1</v>
      </c>
      <c r="G87" s="40">
        <v>27</v>
      </c>
      <c r="H87" s="39">
        <v>2</v>
      </c>
      <c r="I87" s="40">
        <v>36</v>
      </c>
      <c r="J87" s="39">
        <v>1</v>
      </c>
      <c r="K87" s="40">
        <v>45</v>
      </c>
      <c r="L87" s="39">
        <v>2</v>
      </c>
      <c r="M87" s="40">
        <v>46</v>
      </c>
      <c r="N87" s="21"/>
      <c r="O87" s="23">
        <f t="shared" si="6"/>
        <v>9.5</v>
      </c>
      <c r="P87" s="23">
        <f t="shared" si="7"/>
        <v>213</v>
      </c>
      <c r="Q87" s="9">
        <v>83</v>
      </c>
      <c r="R87" s="24">
        <v>14</v>
      </c>
    </row>
    <row r="88" spans="1:18" s="20" customFormat="1" ht="12.75" customHeight="1">
      <c r="A88" s="36">
        <v>23</v>
      </c>
      <c r="B88" s="37" t="s">
        <v>135</v>
      </c>
      <c r="C88" s="38" t="s">
        <v>25</v>
      </c>
      <c r="D88" s="41">
        <v>2.5</v>
      </c>
      <c r="E88" s="40">
        <v>47</v>
      </c>
      <c r="F88" s="39">
        <v>2</v>
      </c>
      <c r="G88" s="40">
        <v>41</v>
      </c>
      <c r="H88" s="39">
        <v>2</v>
      </c>
      <c r="I88" s="40">
        <v>42</v>
      </c>
      <c r="J88" s="39">
        <v>1</v>
      </c>
      <c r="K88" s="40">
        <v>16</v>
      </c>
      <c r="L88" s="39">
        <v>2</v>
      </c>
      <c r="M88" s="40">
        <v>36</v>
      </c>
      <c r="N88" s="21"/>
      <c r="O88" s="23">
        <f t="shared" si="6"/>
        <v>9.5</v>
      </c>
      <c r="P88" s="23">
        <f t="shared" si="7"/>
        <v>182</v>
      </c>
      <c r="Q88" s="9">
        <v>84</v>
      </c>
      <c r="R88" s="24">
        <v>13</v>
      </c>
    </row>
    <row r="89" spans="1:18" s="20" customFormat="1" ht="12.75" customHeight="1">
      <c r="A89" s="36">
        <v>24</v>
      </c>
      <c r="B89" s="37" t="s">
        <v>136</v>
      </c>
      <c r="C89" s="38" t="s">
        <v>137</v>
      </c>
      <c r="D89" s="39">
        <v>1</v>
      </c>
      <c r="E89" s="40">
        <v>14</v>
      </c>
      <c r="F89" s="39">
        <v>1</v>
      </c>
      <c r="G89" s="40">
        <v>23</v>
      </c>
      <c r="H89" s="39">
        <v>4</v>
      </c>
      <c r="I89" s="40">
        <v>80</v>
      </c>
      <c r="J89" s="39">
        <v>1</v>
      </c>
      <c r="K89" s="40">
        <v>7</v>
      </c>
      <c r="L89" s="41">
        <v>2.5</v>
      </c>
      <c r="M89" s="40">
        <v>54</v>
      </c>
      <c r="N89" s="21"/>
      <c r="O89" s="23">
        <f t="shared" si="6"/>
        <v>9.5</v>
      </c>
      <c r="P89" s="23">
        <f t="shared" si="7"/>
        <v>178</v>
      </c>
      <c r="Q89" s="9">
        <v>85</v>
      </c>
      <c r="R89" s="24">
        <v>12</v>
      </c>
    </row>
    <row r="90" spans="1:18" s="20" customFormat="1" ht="12.75" customHeight="1">
      <c r="A90" s="36">
        <v>72</v>
      </c>
      <c r="B90" s="37" t="s">
        <v>138</v>
      </c>
      <c r="C90" s="38" t="s">
        <v>78</v>
      </c>
      <c r="D90" s="39">
        <v>2</v>
      </c>
      <c r="E90" s="40">
        <v>34</v>
      </c>
      <c r="F90" s="41">
        <v>1.5</v>
      </c>
      <c r="G90" s="40">
        <v>13</v>
      </c>
      <c r="H90" s="39">
        <v>1</v>
      </c>
      <c r="I90" s="40">
        <v>17</v>
      </c>
      <c r="J90" s="39">
        <v>1</v>
      </c>
      <c r="K90" s="40">
        <v>14</v>
      </c>
      <c r="L90" s="39">
        <v>4</v>
      </c>
      <c r="M90" s="40">
        <v>99</v>
      </c>
      <c r="N90" s="21"/>
      <c r="O90" s="23">
        <f t="shared" si="6"/>
        <v>9.5</v>
      </c>
      <c r="P90" s="23">
        <f t="shared" si="7"/>
        <v>177</v>
      </c>
      <c r="Q90" s="9">
        <v>86</v>
      </c>
      <c r="R90" s="24">
        <v>11</v>
      </c>
    </row>
    <row r="91" spans="1:18" s="20" customFormat="1" ht="12.75" customHeight="1">
      <c r="A91" s="36">
        <v>38</v>
      </c>
      <c r="B91" s="37" t="s">
        <v>139</v>
      </c>
      <c r="C91" s="38" t="s">
        <v>140</v>
      </c>
      <c r="D91" s="39">
        <v>2</v>
      </c>
      <c r="E91" s="40">
        <v>30</v>
      </c>
      <c r="F91" s="39">
        <v>1</v>
      </c>
      <c r="G91" s="40">
        <v>12</v>
      </c>
      <c r="H91" s="39">
        <v>3</v>
      </c>
      <c r="I91" s="40">
        <v>52</v>
      </c>
      <c r="J91" s="41">
        <v>2.5</v>
      </c>
      <c r="K91" s="40">
        <v>42</v>
      </c>
      <c r="L91" s="39">
        <v>1</v>
      </c>
      <c r="M91" s="40">
        <v>38</v>
      </c>
      <c r="N91" s="21"/>
      <c r="O91" s="23">
        <f t="shared" si="6"/>
        <v>9.5</v>
      </c>
      <c r="P91" s="23">
        <f t="shared" si="7"/>
        <v>174</v>
      </c>
      <c r="Q91" s="9">
        <v>87</v>
      </c>
      <c r="R91" s="24">
        <v>10</v>
      </c>
    </row>
    <row r="92" spans="1:18" s="20" customFormat="1" ht="12.75" customHeight="1">
      <c r="A92" s="36">
        <v>60</v>
      </c>
      <c r="B92" s="37" t="s">
        <v>141</v>
      </c>
      <c r="C92" s="38" t="s">
        <v>142</v>
      </c>
      <c r="D92" s="39">
        <v>2</v>
      </c>
      <c r="E92" s="40">
        <v>52</v>
      </c>
      <c r="F92" s="39">
        <v>4</v>
      </c>
      <c r="G92" s="40">
        <v>94</v>
      </c>
      <c r="H92" s="39">
        <v>1</v>
      </c>
      <c r="I92" s="40">
        <v>40</v>
      </c>
      <c r="J92" s="39">
        <v>1</v>
      </c>
      <c r="K92" s="40">
        <v>15</v>
      </c>
      <c r="L92" s="39">
        <v>1</v>
      </c>
      <c r="M92" s="40">
        <v>26</v>
      </c>
      <c r="N92" s="21"/>
      <c r="O92" s="22">
        <f t="shared" si="6"/>
        <v>9</v>
      </c>
      <c r="P92" s="23">
        <f t="shared" si="7"/>
        <v>227</v>
      </c>
      <c r="Q92" s="9">
        <v>88</v>
      </c>
      <c r="R92" s="24">
        <v>9</v>
      </c>
    </row>
    <row r="93" spans="1:18" s="20" customFormat="1" ht="12.75" customHeight="1">
      <c r="A93" s="36">
        <v>77</v>
      </c>
      <c r="B93" s="37" t="s">
        <v>143</v>
      </c>
      <c r="C93" s="38" t="s">
        <v>134</v>
      </c>
      <c r="D93" s="39">
        <v>2</v>
      </c>
      <c r="E93" s="40">
        <v>52</v>
      </c>
      <c r="F93" s="39">
        <v>2</v>
      </c>
      <c r="G93" s="40">
        <v>31</v>
      </c>
      <c r="H93" s="39">
        <v>1</v>
      </c>
      <c r="I93" s="40">
        <v>37</v>
      </c>
      <c r="J93" s="39">
        <v>1</v>
      </c>
      <c r="K93" s="40">
        <v>19</v>
      </c>
      <c r="L93" s="39">
        <v>3</v>
      </c>
      <c r="M93" s="40">
        <v>65</v>
      </c>
      <c r="N93" s="21"/>
      <c r="O93" s="22">
        <f t="shared" si="6"/>
        <v>9</v>
      </c>
      <c r="P93" s="23">
        <f t="shared" si="7"/>
        <v>204</v>
      </c>
      <c r="Q93" s="9">
        <v>89</v>
      </c>
      <c r="R93" s="24">
        <v>8</v>
      </c>
    </row>
    <row r="94" spans="1:18" s="20" customFormat="1" ht="12.75" customHeight="1">
      <c r="A94" s="36">
        <v>3</v>
      </c>
      <c r="B94" s="37" t="s">
        <v>144</v>
      </c>
      <c r="C94" s="38" t="s">
        <v>25</v>
      </c>
      <c r="D94" s="39">
        <v>2</v>
      </c>
      <c r="E94" s="40">
        <v>48</v>
      </c>
      <c r="F94" s="39">
        <v>1</v>
      </c>
      <c r="G94" s="40">
        <v>21</v>
      </c>
      <c r="H94" s="39">
        <v>1</v>
      </c>
      <c r="I94" s="40">
        <v>12</v>
      </c>
      <c r="J94" s="39">
        <v>3</v>
      </c>
      <c r="K94" s="40">
        <v>75</v>
      </c>
      <c r="L94" s="39">
        <v>2</v>
      </c>
      <c r="M94" s="40">
        <v>34</v>
      </c>
      <c r="N94" s="21"/>
      <c r="O94" s="22">
        <f t="shared" si="6"/>
        <v>9</v>
      </c>
      <c r="P94" s="23">
        <f t="shared" si="7"/>
        <v>190</v>
      </c>
      <c r="Q94" s="9">
        <v>90</v>
      </c>
      <c r="R94" s="24">
        <v>7</v>
      </c>
    </row>
    <row r="95" spans="1:18" s="20" customFormat="1" ht="12.75" customHeight="1">
      <c r="A95" s="36">
        <v>70</v>
      </c>
      <c r="B95" s="37" t="s">
        <v>145</v>
      </c>
      <c r="C95" s="38" t="s">
        <v>117</v>
      </c>
      <c r="D95" s="39">
        <v>2</v>
      </c>
      <c r="E95" s="40">
        <v>23</v>
      </c>
      <c r="F95" s="39">
        <v>3</v>
      </c>
      <c r="G95" s="40">
        <v>59</v>
      </c>
      <c r="H95" s="39">
        <v>2</v>
      </c>
      <c r="I95" s="40">
        <v>33</v>
      </c>
      <c r="J95" s="39">
        <v>1</v>
      </c>
      <c r="K95" s="40">
        <v>29</v>
      </c>
      <c r="L95" s="39">
        <v>1</v>
      </c>
      <c r="M95" s="40">
        <v>18</v>
      </c>
      <c r="N95" s="21"/>
      <c r="O95" s="22">
        <f t="shared" si="6"/>
        <v>9</v>
      </c>
      <c r="P95" s="23">
        <f t="shared" si="7"/>
        <v>162</v>
      </c>
      <c r="Q95" s="9">
        <v>91</v>
      </c>
      <c r="R95" s="24">
        <v>6</v>
      </c>
    </row>
    <row r="96" spans="1:18" s="20" customFormat="1" ht="12.75" customHeight="1">
      <c r="A96" s="36">
        <v>37</v>
      </c>
      <c r="B96" s="37" t="s">
        <v>146</v>
      </c>
      <c r="C96" s="38" t="s">
        <v>140</v>
      </c>
      <c r="D96" s="39">
        <v>1</v>
      </c>
      <c r="E96" s="40">
        <v>18</v>
      </c>
      <c r="F96" s="39">
        <v>2</v>
      </c>
      <c r="G96" s="40">
        <v>34</v>
      </c>
      <c r="H96" s="39">
        <v>1</v>
      </c>
      <c r="I96" s="40">
        <v>14</v>
      </c>
      <c r="J96" s="39">
        <v>2</v>
      </c>
      <c r="K96" s="40">
        <v>67</v>
      </c>
      <c r="L96" s="39">
        <v>2</v>
      </c>
      <c r="M96" s="40">
        <v>43</v>
      </c>
      <c r="N96" s="21"/>
      <c r="O96" s="22">
        <f t="shared" si="6"/>
        <v>8</v>
      </c>
      <c r="P96" s="23">
        <f t="shared" si="7"/>
        <v>176</v>
      </c>
      <c r="Q96" s="9">
        <v>92</v>
      </c>
      <c r="R96" s="24">
        <v>5</v>
      </c>
    </row>
    <row r="97" spans="1:18" s="20" customFormat="1" ht="12.75" customHeight="1">
      <c r="A97" s="36">
        <v>86</v>
      </c>
      <c r="B97" s="37" t="s">
        <v>147</v>
      </c>
      <c r="C97" s="38" t="s">
        <v>0</v>
      </c>
      <c r="D97" s="39">
        <v>1</v>
      </c>
      <c r="E97" s="40">
        <v>22</v>
      </c>
      <c r="F97" s="39">
        <v>1</v>
      </c>
      <c r="G97" s="40">
        <v>12</v>
      </c>
      <c r="H97" s="39">
        <v>3</v>
      </c>
      <c r="I97" s="40">
        <v>74</v>
      </c>
      <c r="J97" s="39">
        <v>2</v>
      </c>
      <c r="K97" s="40">
        <v>32</v>
      </c>
      <c r="L97" s="39">
        <v>1</v>
      </c>
      <c r="M97" s="40">
        <v>24</v>
      </c>
      <c r="N97" s="21"/>
      <c r="O97" s="22">
        <f t="shared" si="6"/>
        <v>8</v>
      </c>
      <c r="P97" s="23">
        <f t="shared" si="7"/>
        <v>164</v>
      </c>
      <c r="Q97" s="9">
        <v>93</v>
      </c>
      <c r="R97" s="24">
        <v>4</v>
      </c>
    </row>
    <row r="98" spans="1:18" s="20" customFormat="1" ht="12.75" customHeight="1">
      <c r="A98" s="36">
        <v>85</v>
      </c>
      <c r="B98" s="37" t="s">
        <v>148</v>
      </c>
      <c r="C98" s="38" t="s">
        <v>69</v>
      </c>
      <c r="D98" s="39">
        <v>2</v>
      </c>
      <c r="E98" s="40">
        <v>36</v>
      </c>
      <c r="F98" s="39">
        <v>2</v>
      </c>
      <c r="G98" s="40">
        <v>43</v>
      </c>
      <c r="H98" s="39">
        <v>1</v>
      </c>
      <c r="I98" s="40">
        <v>-33</v>
      </c>
      <c r="J98" s="39">
        <v>1</v>
      </c>
      <c r="K98" s="40">
        <v>18</v>
      </c>
      <c r="L98" s="39">
        <v>2</v>
      </c>
      <c r="M98" s="40">
        <v>30</v>
      </c>
      <c r="N98" s="21"/>
      <c r="O98" s="22">
        <f t="shared" si="6"/>
        <v>8</v>
      </c>
      <c r="P98" s="23">
        <f t="shared" si="7"/>
        <v>94</v>
      </c>
      <c r="Q98" s="9">
        <v>94</v>
      </c>
      <c r="R98" s="24">
        <v>3</v>
      </c>
    </row>
    <row r="99" spans="1:18" s="20" customFormat="1" ht="12.75" customHeight="1">
      <c r="A99" s="36">
        <v>17</v>
      </c>
      <c r="B99" s="37" t="s">
        <v>149</v>
      </c>
      <c r="C99" s="38" t="s">
        <v>52</v>
      </c>
      <c r="D99" s="39">
        <v>2</v>
      </c>
      <c r="E99" s="40">
        <v>31</v>
      </c>
      <c r="F99" s="39">
        <v>2</v>
      </c>
      <c r="G99" s="40">
        <v>34</v>
      </c>
      <c r="H99" s="39">
        <v>1</v>
      </c>
      <c r="I99" s="40">
        <v>32</v>
      </c>
      <c r="J99" s="39">
        <v>1</v>
      </c>
      <c r="K99" s="40">
        <v>40</v>
      </c>
      <c r="L99" s="39">
        <v>1</v>
      </c>
      <c r="M99" s="40">
        <v>7</v>
      </c>
      <c r="N99" s="21"/>
      <c r="O99" s="22">
        <f t="shared" si="6"/>
        <v>7</v>
      </c>
      <c r="P99" s="23">
        <f t="shared" si="7"/>
        <v>144</v>
      </c>
      <c r="Q99" s="9">
        <v>95</v>
      </c>
      <c r="R99" s="24">
        <v>2</v>
      </c>
    </row>
    <row r="100" spans="1:18" s="20" customFormat="1" ht="12.75" customHeight="1" thickBot="1">
      <c r="A100" s="42">
        <v>73</v>
      </c>
      <c r="B100" s="43" t="s">
        <v>150</v>
      </c>
      <c r="C100" s="44" t="s">
        <v>132</v>
      </c>
      <c r="D100" s="45">
        <v>1</v>
      </c>
      <c r="E100" s="46">
        <v>12</v>
      </c>
      <c r="F100" s="45">
        <v>2</v>
      </c>
      <c r="G100" s="46">
        <v>53</v>
      </c>
      <c r="H100" s="45">
        <v>1</v>
      </c>
      <c r="I100" s="46">
        <v>9</v>
      </c>
      <c r="J100" s="45">
        <v>1</v>
      </c>
      <c r="K100" s="46">
        <v>-10</v>
      </c>
      <c r="L100" s="45">
        <v>2</v>
      </c>
      <c r="M100" s="46">
        <v>51</v>
      </c>
      <c r="N100" s="25"/>
      <c r="O100" s="26">
        <f t="shared" si="4"/>
        <v>7</v>
      </c>
      <c r="P100" s="27">
        <f t="shared" si="5"/>
        <v>115</v>
      </c>
      <c r="Q100" s="35">
        <v>96</v>
      </c>
      <c r="R100" s="28">
        <v>1</v>
      </c>
    </row>
    <row r="101" spans="1:17" s="20" customFormat="1" ht="12.75" customHeight="1">
      <c r="A101" s="29">
        <v>96</v>
      </c>
      <c r="B101" s="30"/>
      <c r="C101" s="12"/>
      <c r="D101" s="12"/>
      <c r="E101" s="53"/>
      <c r="F101" s="12"/>
      <c r="G101" s="53"/>
      <c r="H101" s="12"/>
      <c r="I101" s="53"/>
      <c r="J101" s="12"/>
      <c r="K101" s="53"/>
      <c r="L101" s="12"/>
      <c r="M101" s="53"/>
      <c r="N101" s="21"/>
      <c r="O101" s="21"/>
      <c r="P101" s="31"/>
      <c r="Q101" s="12"/>
    </row>
    <row r="102" spans="1:17" s="20" customFormat="1" ht="12.75" customHeight="1">
      <c r="A102" s="32"/>
      <c r="B102" s="30"/>
      <c r="C102" s="12"/>
      <c r="D102" s="12"/>
      <c r="E102" s="31"/>
      <c r="F102" s="12"/>
      <c r="G102" s="31"/>
      <c r="H102" s="12"/>
      <c r="I102" s="31"/>
      <c r="J102" s="12"/>
      <c r="K102" s="31"/>
      <c r="L102" s="12"/>
      <c r="M102" s="31"/>
      <c r="N102" s="21"/>
      <c r="O102" s="21"/>
      <c r="P102" s="31"/>
      <c r="Q102" s="12"/>
    </row>
    <row r="103" spans="1:17" s="20" customFormat="1" ht="12.75" customHeight="1">
      <c r="A103" s="32"/>
      <c r="B103" s="30"/>
      <c r="C103" s="12"/>
      <c r="D103" s="12"/>
      <c r="E103" s="31"/>
      <c r="F103" s="12"/>
      <c r="G103" s="31"/>
      <c r="H103" s="12"/>
      <c r="I103" s="31"/>
      <c r="J103" s="12"/>
      <c r="K103" s="31"/>
      <c r="L103" s="12"/>
      <c r="M103" s="31"/>
      <c r="N103" s="21"/>
      <c r="O103" s="21"/>
      <c r="P103" s="31"/>
      <c r="Q103" s="12"/>
    </row>
    <row r="104" spans="1:17" s="20" customFormat="1" ht="12.75" customHeight="1">
      <c r="A104" s="32"/>
      <c r="B104" s="30"/>
      <c r="C104" s="12"/>
      <c r="D104" s="12"/>
      <c r="E104" s="31"/>
      <c r="F104" s="12"/>
      <c r="G104" s="31"/>
      <c r="H104" s="12"/>
      <c r="I104" s="31"/>
      <c r="J104" s="12"/>
      <c r="K104" s="31"/>
      <c r="L104" s="12"/>
      <c r="M104" s="31"/>
      <c r="N104" s="21"/>
      <c r="O104" s="21"/>
      <c r="P104" s="31"/>
      <c r="Q104" s="12"/>
    </row>
    <row r="105" spans="1:17" s="20" customFormat="1" ht="12.75" customHeight="1">
      <c r="A105" s="32"/>
      <c r="B105" s="30"/>
      <c r="C105" s="12"/>
      <c r="D105" s="12"/>
      <c r="E105" s="31"/>
      <c r="F105" s="12"/>
      <c r="G105" s="31"/>
      <c r="H105" s="12"/>
      <c r="I105" s="31"/>
      <c r="J105" s="12"/>
      <c r="K105" s="31"/>
      <c r="L105" s="12"/>
      <c r="M105" s="31"/>
      <c r="N105" s="21"/>
      <c r="O105" s="21"/>
      <c r="P105" s="31"/>
      <c r="Q105" s="12"/>
    </row>
    <row r="106" spans="1:17" s="20" customFormat="1" ht="12.75" customHeight="1">
      <c r="A106" s="32"/>
      <c r="B106" s="30"/>
      <c r="C106" s="12"/>
      <c r="D106" s="12"/>
      <c r="E106" s="33"/>
      <c r="F106" s="12"/>
      <c r="G106" s="33"/>
      <c r="H106" s="12"/>
      <c r="I106" s="33"/>
      <c r="J106" s="12"/>
      <c r="K106" s="33"/>
      <c r="L106" s="12"/>
      <c r="M106" s="33"/>
      <c r="N106" s="34"/>
      <c r="O106" s="34"/>
      <c r="P106" s="12"/>
      <c r="Q106" s="12"/>
    </row>
    <row r="107" spans="1:17" s="20" customFormat="1" ht="12.75" customHeight="1">
      <c r="A107" s="32"/>
      <c r="B107" s="30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P107" s="12"/>
      <c r="Q107" s="12"/>
    </row>
    <row r="108" spans="1:17" s="20" customFormat="1" ht="12.75" customHeight="1">
      <c r="A108" s="32"/>
      <c r="B108" s="30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P108" s="12"/>
      <c r="Q108" s="12"/>
    </row>
    <row r="109" spans="1:17" s="20" customFormat="1" ht="12.75" customHeight="1">
      <c r="A109" s="32"/>
      <c r="B109" s="30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P109" s="12"/>
      <c r="Q109" s="12"/>
    </row>
    <row r="110" spans="1:17" s="20" customFormat="1" ht="12.75" customHeight="1">
      <c r="A110" s="32"/>
      <c r="B110" s="3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P110" s="12"/>
      <c r="Q110" s="12"/>
    </row>
    <row r="111" spans="1:17" s="20" customFormat="1" ht="12.75" customHeight="1">
      <c r="A111" s="32"/>
      <c r="B111" s="30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P111" s="12"/>
      <c r="Q111" s="12"/>
    </row>
    <row r="112" spans="1:17" s="20" customFormat="1" ht="12.75" customHeight="1">
      <c r="A112" s="32"/>
      <c r="B112" s="30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P112" s="12"/>
      <c r="Q112" s="12"/>
    </row>
    <row r="113" spans="1:17" s="20" customFormat="1" ht="12.75" customHeight="1">
      <c r="A113" s="32"/>
      <c r="B113" s="30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P113" s="12"/>
      <c r="Q113" s="12"/>
    </row>
    <row r="114" spans="1:17" s="20" customFormat="1" ht="12.75" customHeight="1">
      <c r="A114" s="32"/>
      <c r="B114" s="30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P114" s="12"/>
      <c r="Q114" s="12"/>
    </row>
    <row r="115" spans="1:17" s="20" customFormat="1" ht="12.75" customHeight="1">
      <c r="A115" s="32"/>
      <c r="B115" s="30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P115" s="12"/>
      <c r="Q115" s="12"/>
    </row>
    <row r="116" spans="1:17" s="20" customFormat="1" ht="12.75" customHeight="1">
      <c r="A116" s="32"/>
      <c r="B116" s="30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P116" s="12"/>
      <c r="Q116" s="12"/>
    </row>
  </sheetData>
  <sheetProtection/>
  <printOptions/>
  <pageMargins left="0.39375" right="0.393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130" zoomScaleNormal="130" zoomScalePageLayoutView="0" workbookViewId="0" topLeftCell="A1">
      <selection activeCell="T10" sqref="T10"/>
    </sheetView>
  </sheetViews>
  <sheetFormatPr defaultColWidth="9.140625" defaultRowHeight="12.75"/>
  <cols>
    <col min="1" max="1" width="4.00390625" style="1" customWidth="1"/>
    <col min="2" max="2" width="21.7109375" style="2" customWidth="1"/>
    <col min="3" max="3" width="19.140625" style="3" customWidth="1"/>
    <col min="4" max="4" width="5.00390625" style="2" bestFit="1" customWidth="1"/>
    <col min="5" max="5" width="6.28125" style="3" bestFit="1" customWidth="1"/>
    <col min="6" max="6" width="5.00390625" style="2" bestFit="1" customWidth="1"/>
    <col min="7" max="7" width="6.140625" style="3" customWidth="1"/>
    <col min="8" max="8" width="5.00390625" style="2" bestFit="1" customWidth="1"/>
    <col min="9" max="9" width="6.421875" style="3" bestFit="1" customWidth="1"/>
    <col min="10" max="10" width="5.00390625" style="2" bestFit="1" customWidth="1"/>
    <col min="11" max="11" width="6.421875" style="3" bestFit="1" customWidth="1"/>
    <col min="12" max="12" width="5.00390625" style="2" bestFit="1" customWidth="1"/>
    <col min="13" max="13" width="6.421875" style="3" bestFit="1" customWidth="1"/>
    <col min="14" max="14" width="2.57421875" style="4" customWidth="1"/>
    <col min="15" max="15" width="4.8515625" style="4" bestFit="1" customWidth="1"/>
    <col min="16" max="16" width="7.421875" style="3" customWidth="1"/>
    <col min="17" max="17" width="5.7109375" style="3" customWidth="1"/>
    <col min="18" max="18" width="7.7109375" style="4" hidden="1" customWidth="1"/>
    <col min="19" max="20" width="9.140625" style="4" customWidth="1"/>
    <col min="21" max="16384" width="9.140625" style="4" customWidth="1"/>
  </cols>
  <sheetData>
    <row r="1" spans="1:256" ht="24.75" customHeight="1" thickBot="1">
      <c r="A1" s="92" t="s">
        <v>174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8" s="12" customFormat="1" ht="12.75" customHeight="1">
      <c r="A2" s="78" t="s">
        <v>1</v>
      </c>
      <c r="B2" s="55" t="s">
        <v>2</v>
      </c>
      <c r="C2" s="56" t="s">
        <v>3</v>
      </c>
      <c r="D2" s="54" t="s">
        <v>4</v>
      </c>
      <c r="E2" s="79" t="s">
        <v>5</v>
      </c>
      <c r="F2" s="54" t="s">
        <v>4</v>
      </c>
      <c r="G2" s="79" t="s">
        <v>6</v>
      </c>
      <c r="H2" s="54" t="s">
        <v>4</v>
      </c>
      <c r="I2" s="79" t="s">
        <v>7</v>
      </c>
      <c r="J2" s="54" t="s">
        <v>4</v>
      </c>
      <c r="K2" s="79" t="s">
        <v>8</v>
      </c>
      <c r="L2" s="54" t="s">
        <v>4</v>
      </c>
      <c r="M2" s="79" t="s">
        <v>9</v>
      </c>
      <c r="N2" s="54"/>
      <c r="O2" s="54"/>
      <c r="P2" s="80" t="s">
        <v>10</v>
      </c>
      <c r="Q2" s="81" t="s">
        <v>11</v>
      </c>
      <c r="R2" s="57" t="s">
        <v>12</v>
      </c>
    </row>
    <row r="3" spans="1:18" s="12" customFormat="1" ht="13.5" customHeight="1" thickBot="1">
      <c r="A3" s="61"/>
      <c r="B3" s="7"/>
      <c r="C3" s="8"/>
      <c r="D3" s="13" t="s">
        <v>13</v>
      </c>
      <c r="E3" s="14" t="s">
        <v>14</v>
      </c>
      <c r="F3" s="13" t="s">
        <v>13</v>
      </c>
      <c r="G3" s="14" t="s">
        <v>14</v>
      </c>
      <c r="H3" s="13" t="s">
        <v>13</v>
      </c>
      <c r="I3" s="14" t="s">
        <v>14</v>
      </c>
      <c r="J3" s="13" t="s">
        <v>13</v>
      </c>
      <c r="K3" s="14" t="s">
        <v>14</v>
      </c>
      <c r="L3" s="13" t="s">
        <v>13</v>
      </c>
      <c r="M3" s="14" t="s">
        <v>14</v>
      </c>
      <c r="N3" s="9"/>
      <c r="O3" s="14" t="s">
        <v>15</v>
      </c>
      <c r="P3" s="62" t="s">
        <v>14</v>
      </c>
      <c r="Q3" s="65"/>
      <c r="R3" s="58" t="s">
        <v>15</v>
      </c>
    </row>
    <row r="4" spans="1:18" s="20" customFormat="1" ht="12.75" customHeight="1">
      <c r="A4" s="66">
        <v>9</v>
      </c>
      <c r="B4" s="75" t="s">
        <v>181</v>
      </c>
      <c r="C4" s="70" t="s">
        <v>182</v>
      </c>
      <c r="D4" s="63">
        <v>4</v>
      </c>
      <c r="E4" s="63">
        <v>127</v>
      </c>
      <c r="F4" s="63">
        <v>2</v>
      </c>
      <c r="G4" s="63">
        <v>95</v>
      </c>
      <c r="H4" s="63">
        <v>2</v>
      </c>
      <c r="I4" s="63">
        <v>49</v>
      </c>
      <c r="J4" s="63">
        <v>4</v>
      </c>
      <c r="K4" s="63">
        <v>123</v>
      </c>
      <c r="L4" s="63">
        <v>4</v>
      </c>
      <c r="M4" s="63">
        <v>132</v>
      </c>
      <c r="N4" s="64"/>
      <c r="O4" s="100">
        <f>SUM(D4+F4+H4+J4+L4)</f>
        <v>16</v>
      </c>
      <c r="P4" s="82">
        <f>SUM(E4+G4+I4+K4+M4)</f>
        <v>526</v>
      </c>
      <c r="Q4" s="83">
        <v>1</v>
      </c>
      <c r="R4" s="59">
        <f>$A$22*6</f>
        <v>0</v>
      </c>
    </row>
    <row r="5" spans="1:18" s="20" customFormat="1" ht="12.75" customHeight="1">
      <c r="A5" s="67">
        <v>10</v>
      </c>
      <c r="B5" s="101" t="s">
        <v>177</v>
      </c>
      <c r="C5" s="104" t="s">
        <v>178</v>
      </c>
      <c r="D5" s="63">
        <v>1</v>
      </c>
      <c r="E5" s="63">
        <v>76</v>
      </c>
      <c r="F5" s="63">
        <v>2</v>
      </c>
      <c r="G5" s="63">
        <v>92</v>
      </c>
      <c r="H5" s="63">
        <v>4</v>
      </c>
      <c r="I5" s="63">
        <v>203</v>
      </c>
      <c r="J5" s="63">
        <v>4</v>
      </c>
      <c r="K5" s="63">
        <v>154</v>
      </c>
      <c r="L5" s="63">
        <v>4</v>
      </c>
      <c r="M5" s="63">
        <v>146</v>
      </c>
      <c r="N5" s="64"/>
      <c r="O5" s="100">
        <f>SUM(D5+F5+H5+J5+L5)</f>
        <v>15</v>
      </c>
      <c r="P5" s="82">
        <f>SUM(E5+G5+I5+K5+M5)</f>
        <v>671</v>
      </c>
      <c r="Q5" s="83">
        <v>2</v>
      </c>
      <c r="R5" s="60">
        <f>$A$22*5.75</f>
        <v>0</v>
      </c>
    </row>
    <row r="6" spans="1:18" s="20" customFormat="1" ht="12.75" customHeight="1">
      <c r="A6" s="66">
        <v>11</v>
      </c>
      <c r="B6" s="75" t="s">
        <v>180</v>
      </c>
      <c r="C6" s="70" t="s">
        <v>179</v>
      </c>
      <c r="D6" s="63">
        <v>3</v>
      </c>
      <c r="E6" s="63">
        <v>103</v>
      </c>
      <c r="F6" s="63">
        <v>2</v>
      </c>
      <c r="G6" s="63">
        <v>79</v>
      </c>
      <c r="H6" s="63">
        <v>4</v>
      </c>
      <c r="I6" s="63">
        <v>168</v>
      </c>
      <c r="J6" s="63">
        <v>3</v>
      </c>
      <c r="K6" s="63">
        <v>92</v>
      </c>
      <c r="L6" s="63">
        <v>3</v>
      </c>
      <c r="M6" s="63">
        <v>107</v>
      </c>
      <c r="N6" s="64"/>
      <c r="O6" s="100">
        <f>SUM(D6+F6+H6+J6+L6)</f>
        <v>15</v>
      </c>
      <c r="P6" s="82">
        <f>SUM(E6+G6+I6+K6+M6)</f>
        <v>549</v>
      </c>
      <c r="Q6" s="83">
        <v>3</v>
      </c>
      <c r="R6" s="60">
        <f>$A$22*5.5</f>
        <v>0</v>
      </c>
    </row>
    <row r="7" spans="1:18" s="20" customFormat="1" ht="12.75" customHeight="1">
      <c r="A7" s="66">
        <v>6</v>
      </c>
      <c r="B7" s="73" t="s">
        <v>184</v>
      </c>
      <c r="C7" s="74" t="s">
        <v>158</v>
      </c>
      <c r="D7" s="63">
        <v>1</v>
      </c>
      <c r="E7" s="63">
        <v>80</v>
      </c>
      <c r="F7" s="99">
        <v>2.75</v>
      </c>
      <c r="G7" s="63">
        <v>103</v>
      </c>
      <c r="H7" s="63">
        <v>4</v>
      </c>
      <c r="I7" s="63">
        <v>138</v>
      </c>
      <c r="J7" s="63">
        <v>3</v>
      </c>
      <c r="K7" s="63">
        <v>126</v>
      </c>
      <c r="L7" s="63">
        <v>4</v>
      </c>
      <c r="M7" s="63">
        <v>126</v>
      </c>
      <c r="N7" s="64"/>
      <c r="O7" s="100">
        <f>SUM(D7+F7+H7+J7+L7)</f>
        <v>14.75</v>
      </c>
      <c r="P7" s="82">
        <f>SUM(E7+G7+I7+K7+M7)</f>
        <v>573</v>
      </c>
      <c r="Q7" s="83">
        <v>4</v>
      </c>
      <c r="R7" s="60">
        <f>$A$22*5.25</f>
        <v>0</v>
      </c>
    </row>
    <row r="8" spans="1:18" s="20" customFormat="1" ht="12.75" customHeight="1">
      <c r="A8" s="85">
        <v>8</v>
      </c>
      <c r="B8" s="96" t="s">
        <v>164</v>
      </c>
      <c r="C8" s="70" t="s">
        <v>165</v>
      </c>
      <c r="D8" s="63">
        <v>2</v>
      </c>
      <c r="E8" s="63">
        <v>90</v>
      </c>
      <c r="F8" s="63">
        <v>3</v>
      </c>
      <c r="G8" s="63">
        <v>102</v>
      </c>
      <c r="H8" s="63">
        <v>4</v>
      </c>
      <c r="I8" s="63">
        <v>210</v>
      </c>
      <c r="J8" s="63">
        <v>3</v>
      </c>
      <c r="K8" s="63">
        <v>111</v>
      </c>
      <c r="L8" s="63">
        <v>2</v>
      </c>
      <c r="M8" s="63">
        <v>82</v>
      </c>
      <c r="N8" s="64"/>
      <c r="O8" s="100">
        <f>SUM(D8+F8+H8+J8+L8)</f>
        <v>14</v>
      </c>
      <c r="P8" s="82">
        <f>SUM(E8+G8+I8+K8+M8)</f>
        <v>595</v>
      </c>
      <c r="Q8" s="83">
        <v>5</v>
      </c>
      <c r="R8" s="60">
        <f>$A$22*5</f>
        <v>0</v>
      </c>
    </row>
    <row r="9" spans="1:18" s="20" customFormat="1" ht="12.75" customHeight="1">
      <c r="A9" s="66">
        <v>17</v>
      </c>
      <c r="B9" s="75" t="s">
        <v>155</v>
      </c>
      <c r="C9" s="70" t="s">
        <v>154</v>
      </c>
      <c r="D9" s="63">
        <v>2</v>
      </c>
      <c r="E9" s="63">
        <v>85</v>
      </c>
      <c r="F9" s="63">
        <v>4</v>
      </c>
      <c r="G9" s="63">
        <v>126</v>
      </c>
      <c r="H9" s="63">
        <v>3</v>
      </c>
      <c r="I9" s="63">
        <v>121</v>
      </c>
      <c r="J9" s="63">
        <v>4</v>
      </c>
      <c r="K9" s="63">
        <v>155</v>
      </c>
      <c r="L9" s="63">
        <v>1</v>
      </c>
      <c r="M9" s="63">
        <v>48</v>
      </c>
      <c r="N9" s="64"/>
      <c r="O9" s="100">
        <f>SUM(D9+F9+H9+J9+L9)</f>
        <v>14</v>
      </c>
      <c r="P9" s="82">
        <f>SUM(E9+G9+I9+K9+M9)</f>
        <v>535</v>
      </c>
      <c r="Q9" s="83">
        <v>6</v>
      </c>
      <c r="R9" s="60">
        <f>$A$22*4.8</f>
        <v>0</v>
      </c>
    </row>
    <row r="10" spans="1:18" s="20" customFormat="1" ht="12.75" customHeight="1">
      <c r="A10" s="85">
        <v>2</v>
      </c>
      <c r="B10" s="75" t="s">
        <v>166</v>
      </c>
      <c r="C10" s="72" t="s">
        <v>158</v>
      </c>
      <c r="D10" s="63">
        <v>3</v>
      </c>
      <c r="E10" s="63">
        <v>125</v>
      </c>
      <c r="F10" s="63">
        <v>4</v>
      </c>
      <c r="G10" s="63">
        <v>118</v>
      </c>
      <c r="H10" s="63">
        <v>2</v>
      </c>
      <c r="I10" s="63">
        <v>44</v>
      </c>
      <c r="J10" s="63">
        <v>1</v>
      </c>
      <c r="K10" s="63">
        <v>74</v>
      </c>
      <c r="L10" s="63">
        <v>4</v>
      </c>
      <c r="M10" s="63">
        <v>142</v>
      </c>
      <c r="N10" s="64"/>
      <c r="O10" s="100">
        <f>SUM(D10+F10+H10+J10+L10)</f>
        <v>14</v>
      </c>
      <c r="P10" s="82">
        <f>SUM(E10+G10+I10+K10+M10)</f>
        <v>503</v>
      </c>
      <c r="Q10" s="83">
        <v>7</v>
      </c>
      <c r="R10" s="60">
        <f>$A$22*4.6</f>
        <v>0</v>
      </c>
    </row>
    <row r="11" spans="1:18" s="20" customFormat="1" ht="12.75" customHeight="1">
      <c r="A11" s="85">
        <v>15</v>
      </c>
      <c r="B11" s="73" t="s">
        <v>168</v>
      </c>
      <c r="C11" s="74" t="s">
        <v>169</v>
      </c>
      <c r="D11" s="63">
        <v>2</v>
      </c>
      <c r="E11" s="63">
        <v>79</v>
      </c>
      <c r="F11" s="63">
        <v>4</v>
      </c>
      <c r="G11" s="63">
        <v>129</v>
      </c>
      <c r="H11" s="63">
        <v>1</v>
      </c>
      <c r="I11" s="63">
        <v>27</v>
      </c>
      <c r="J11" s="63">
        <v>4</v>
      </c>
      <c r="K11" s="63">
        <v>126</v>
      </c>
      <c r="L11" s="63">
        <v>2</v>
      </c>
      <c r="M11" s="63">
        <v>106</v>
      </c>
      <c r="N11" s="64"/>
      <c r="O11" s="100">
        <f>SUM(D11+F11+H11+J11+L11)</f>
        <v>13</v>
      </c>
      <c r="P11" s="82">
        <f>SUM(E11+G11+I11+K11+M11)</f>
        <v>467</v>
      </c>
      <c r="Q11" s="83">
        <v>8</v>
      </c>
      <c r="R11" s="60">
        <f>$A$22*4.4</f>
        <v>0</v>
      </c>
    </row>
    <row r="12" spans="1:18" s="20" customFormat="1" ht="12.75" customHeight="1">
      <c r="A12" s="66">
        <v>4</v>
      </c>
      <c r="B12" s="68" t="s">
        <v>176</v>
      </c>
      <c r="C12" s="69" t="s">
        <v>175</v>
      </c>
      <c r="D12" s="63">
        <v>1</v>
      </c>
      <c r="E12" s="63">
        <v>55</v>
      </c>
      <c r="F12" s="63">
        <v>4</v>
      </c>
      <c r="G12" s="63">
        <v>130</v>
      </c>
      <c r="H12" s="63">
        <v>2</v>
      </c>
      <c r="I12" s="63">
        <v>86</v>
      </c>
      <c r="J12" s="63">
        <v>2.5</v>
      </c>
      <c r="K12" s="63">
        <v>100</v>
      </c>
      <c r="L12" s="63">
        <v>3</v>
      </c>
      <c r="M12" s="63">
        <v>116</v>
      </c>
      <c r="N12" s="64"/>
      <c r="O12" s="100">
        <f>SUM(D12+F12+H12+J12+L12)</f>
        <v>12.5</v>
      </c>
      <c r="P12" s="82">
        <f>SUM(E12+G12+I12+K12+M12)</f>
        <v>487</v>
      </c>
      <c r="Q12" s="83">
        <v>9</v>
      </c>
      <c r="R12" s="60">
        <f>$A$22*4.2</f>
        <v>0</v>
      </c>
    </row>
    <row r="13" spans="1:18" s="20" customFormat="1" ht="12.75" customHeight="1">
      <c r="A13" s="66">
        <v>12</v>
      </c>
      <c r="B13" s="77" t="s">
        <v>156</v>
      </c>
      <c r="C13" s="76" t="s">
        <v>157</v>
      </c>
      <c r="D13" s="63">
        <v>4</v>
      </c>
      <c r="E13" s="63">
        <v>132</v>
      </c>
      <c r="F13" s="63">
        <v>1</v>
      </c>
      <c r="G13" s="63">
        <v>70</v>
      </c>
      <c r="H13" s="63">
        <v>2</v>
      </c>
      <c r="I13" s="63">
        <v>64</v>
      </c>
      <c r="J13" s="63">
        <v>3</v>
      </c>
      <c r="K13" s="63">
        <v>119</v>
      </c>
      <c r="L13" s="63">
        <v>2.5</v>
      </c>
      <c r="M13" s="63">
        <v>100</v>
      </c>
      <c r="N13" s="64"/>
      <c r="O13" s="100">
        <f>SUM(D13+F13+H13+J13+L13)</f>
        <v>12.5</v>
      </c>
      <c r="P13" s="82">
        <f>SUM(E13+G13+I13+K13+M13)</f>
        <v>485</v>
      </c>
      <c r="Q13" s="83">
        <v>10</v>
      </c>
      <c r="R13" s="60">
        <f>$A$22*4</f>
        <v>0</v>
      </c>
    </row>
    <row r="14" spans="1:18" s="20" customFormat="1" ht="12.75" customHeight="1">
      <c r="A14" s="67">
        <v>16</v>
      </c>
      <c r="B14" s="71" t="s">
        <v>172</v>
      </c>
      <c r="C14" s="70" t="s">
        <v>173</v>
      </c>
      <c r="D14" s="63">
        <v>2.5</v>
      </c>
      <c r="E14" s="63">
        <v>86</v>
      </c>
      <c r="F14" s="63">
        <v>2</v>
      </c>
      <c r="G14" s="63">
        <v>98</v>
      </c>
      <c r="H14" s="63">
        <v>3</v>
      </c>
      <c r="I14" s="63">
        <v>92</v>
      </c>
      <c r="J14" s="63">
        <v>2</v>
      </c>
      <c r="K14" s="63">
        <v>83</v>
      </c>
      <c r="L14" s="63">
        <v>3</v>
      </c>
      <c r="M14" s="63">
        <v>122</v>
      </c>
      <c r="N14" s="64"/>
      <c r="O14" s="100">
        <f>SUM(D14+F14+H14+J14+L14)</f>
        <v>12.5</v>
      </c>
      <c r="P14" s="82">
        <f>SUM(E14+G14+I14+K14+M14)</f>
        <v>481</v>
      </c>
      <c r="Q14" s="83">
        <v>11</v>
      </c>
      <c r="R14" s="60">
        <f>$A$22*3.8</f>
        <v>0</v>
      </c>
    </row>
    <row r="15" spans="1:18" s="20" customFormat="1" ht="12.75" customHeight="1">
      <c r="A15" s="66">
        <v>3</v>
      </c>
      <c r="B15" s="75" t="s">
        <v>161</v>
      </c>
      <c r="C15" s="74" t="s">
        <v>162</v>
      </c>
      <c r="D15" s="63">
        <v>3</v>
      </c>
      <c r="E15" s="63">
        <v>95</v>
      </c>
      <c r="F15" s="63">
        <v>3</v>
      </c>
      <c r="G15" s="63">
        <v>118</v>
      </c>
      <c r="H15" s="63">
        <v>1</v>
      </c>
      <c r="I15" s="63">
        <v>84</v>
      </c>
      <c r="J15" s="63">
        <v>2</v>
      </c>
      <c r="K15" s="63">
        <v>84</v>
      </c>
      <c r="L15" s="63">
        <v>3</v>
      </c>
      <c r="M15" s="63">
        <v>94</v>
      </c>
      <c r="N15" s="64"/>
      <c r="O15" s="100">
        <f>SUM(D15+F15+H15+J15+L15)</f>
        <v>12</v>
      </c>
      <c r="P15" s="82">
        <f>SUM(E15+G15+I15+K15+M15)</f>
        <v>475</v>
      </c>
      <c r="Q15" s="83">
        <v>12</v>
      </c>
      <c r="R15" s="60">
        <f>$A$22*3.6</f>
        <v>0</v>
      </c>
    </row>
    <row r="16" spans="1:18" s="20" customFormat="1" ht="12.75" customHeight="1">
      <c r="A16" s="66">
        <v>1</v>
      </c>
      <c r="B16" s="103" t="s">
        <v>159</v>
      </c>
      <c r="C16" s="87" t="s">
        <v>160</v>
      </c>
      <c r="D16" s="63">
        <v>4</v>
      </c>
      <c r="E16" s="63">
        <v>173</v>
      </c>
      <c r="F16" s="63">
        <v>1</v>
      </c>
      <c r="G16" s="63">
        <v>84</v>
      </c>
      <c r="H16" s="63">
        <v>3</v>
      </c>
      <c r="I16" s="63">
        <v>130</v>
      </c>
      <c r="J16" s="63">
        <v>1</v>
      </c>
      <c r="K16" s="63">
        <v>71</v>
      </c>
      <c r="L16" s="63">
        <v>1</v>
      </c>
      <c r="M16" s="63">
        <v>61</v>
      </c>
      <c r="N16" s="64"/>
      <c r="O16" s="100">
        <f>SUM(D16+F16+H16+J16+L16)</f>
        <v>10</v>
      </c>
      <c r="P16" s="82">
        <f>SUM(E16+G16+I16+K16+M16)</f>
        <v>519</v>
      </c>
      <c r="Q16" s="83">
        <v>13</v>
      </c>
      <c r="R16" s="60">
        <f>$A$22*3.4</f>
        <v>0</v>
      </c>
    </row>
    <row r="17" spans="1:18" s="20" customFormat="1" ht="12.75" customHeight="1">
      <c r="A17" s="86">
        <v>13</v>
      </c>
      <c r="B17" s="102" t="s">
        <v>170</v>
      </c>
      <c r="C17" s="97" t="s">
        <v>171</v>
      </c>
      <c r="D17" s="63">
        <v>4</v>
      </c>
      <c r="E17" s="63">
        <v>141</v>
      </c>
      <c r="F17" s="63">
        <v>3</v>
      </c>
      <c r="G17" s="63">
        <v>111</v>
      </c>
      <c r="H17" s="63">
        <v>1</v>
      </c>
      <c r="I17" s="63">
        <v>62</v>
      </c>
      <c r="J17" s="63">
        <v>1</v>
      </c>
      <c r="K17" s="63">
        <v>59</v>
      </c>
      <c r="L17" s="63">
        <v>1</v>
      </c>
      <c r="M17" s="63">
        <v>78</v>
      </c>
      <c r="N17" s="64"/>
      <c r="O17" s="100">
        <f>SUM(D17+F17+H17+J17+L17)</f>
        <v>10</v>
      </c>
      <c r="P17" s="82">
        <f>SUM(E17+G17+I17+K17+M17)</f>
        <v>451</v>
      </c>
      <c r="Q17" s="83">
        <v>14</v>
      </c>
      <c r="R17" s="60">
        <f>$A$22*3.2</f>
        <v>0</v>
      </c>
    </row>
    <row r="18" spans="1:18" s="20" customFormat="1" ht="12.75" customHeight="1">
      <c r="A18" s="85">
        <v>14</v>
      </c>
      <c r="B18" s="73" t="s">
        <v>163</v>
      </c>
      <c r="C18" s="74" t="s">
        <v>162</v>
      </c>
      <c r="D18" s="63">
        <v>1</v>
      </c>
      <c r="E18" s="63">
        <v>61</v>
      </c>
      <c r="F18" s="99">
        <v>2.75</v>
      </c>
      <c r="G18" s="63">
        <v>103</v>
      </c>
      <c r="H18" s="63">
        <v>3</v>
      </c>
      <c r="I18" s="63">
        <v>106</v>
      </c>
      <c r="J18" s="63">
        <v>2</v>
      </c>
      <c r="K18" s="63">
        <v>104</v>
      </c>
      <c r="L18" s="63">
        <v>1</v>
      </c>
      <c r="M18" s="63">
        <v>75</v>
      </c>
      <c r="N18" s="64"/>
      <c r="O18" s="100">
        <f>SUM(D18+F18+H18+J18+L18)</f>
        <v>9.75</v>
      </c>
      <c r="P18" s="82">
        <f>SUM(E18+G18+I18+K18+M18)</f>
        <v>449</v>
      </c>
      <c r="Q18" s="83">
        <v>15</v>
      </c>
      <c r="R18" s="60">
        <f>$A$22*3</f>
        <v>0</v>
      </c>
    </row>
    <row r="19" spans="1:18" s="20" customFormat="1" ht="12.75" customHeight="1">
      <c r="A19" s="66">
        <v>5</v>
      </c>
      <c r="B19" s="95" t="s">
        <v>183</v>
      </c>
      <c r="C19" s="84" t="s">
        <v>162</v>
      </c>
      <c r="D19" s="63">
        <v>3</v>
      </c>
      <c r="E19" s="63">
        <v>115</v>
      </c>
      <c r="F19" s="63">
        <v>1</v>
      </c>
      <c r="G19" s="63">
        <v>68</v>
      </c>
      <c r="H19" s="63">
        <v>2.5</v>
      </c>
      <c r="I19" s="63">
        <v>100</v>
      </c>
      <c r="J19" s="63">
        <v>1</v>
      </c>
      <c r="K19" s="63">
        <v>59</v>
      </c>
      <c r="L19" s="63">
        <v>2</v>
      </c>
      <c r="M19" s="63">
        <v>88</v>
      </c>
      <c r="N19" s="64"/>
      <c r="O19" s="100">
        <f>SUM(D19+F19+H19+J19+L19)</f>
        <v>9.5</v>
      </c>
      <c r="P19" s="82">
        <f>SUM(E19+G19+I19+K19+M19)</f>
        <v>430</v>
      </c>
      <c r="Q19" s="83">
        <v>16</v>
      </c>
      <c r="R19" s="60">
        <f>$A$22*2.8</f>
        <v>0</v>
      </c>
    </row>
    <row r="20" spans="1:18" s="20" customFormat="1" ht="12.75" customHeight="1" thickBot="1">
      <c r="A20" s="105">
        <v>7</v>
      </c>
      <c r="B20" s="106" t="s">
        <v>167</v>
      </c>
      <c r="C20" s="107" t="s">
        <v>154</v>
      </c>
      <c r="D20" s="108">
        <v>2</v>
      </c>
      <c r="E20" s="108">
        <v>77</v>
      </c>
      <c r="F20" s="108">
        <v>1</v>
      </c>
      <c r="G20" s="108">
        <v>74</v>
      </c>
      <c r="H20" s="108">
        <v>1</v>
      </c>
      <c r="I20" s="108">
        <v>16</v>
      </c>
      <c r="J20" s="108">
        <v>2</v>
      </c>
      <c r="K20" s="108">
        <v>60</v>
      </c>
      <c r="L20" s="108">
        <v>2</v>
      </c>
      <c r="M20" s="108">
        <v>77</v>
      </c>
      <c r="N20" s="109"/>
      <c r="O20" s="110">
        <f>SUM(D20+F20+H20+J20+L20)</f>
        <v>8</v>
      </c>
      <c r="P20" s="111">
        <f>SUM(E20+G20+I20+K20+M20)</f>
        <v>304</v>
      </c>
      <c r="Q20" s="112">
        <v>17</v>
      </c>
      <c r="R20" s="60">
        <f>$A$22*2.6</f>
        <v>0</v>
      </c>
    </row>
    <row r="21" spans="1:18" s="20" customFormat="1" ht="12.75" customHeight="1">
      <c r="A21" s="88"/>
      <c r="B21" s="30"/>
      <c r="C21" s="12"/>
      <c r="D21" s="89">
        <f>SUM(D4:D20)</f>
        <v>42.5</v>
      </c>
      <c r="E21" s="98">
        <f>SUM(E4:E20)</f>
        <v>1700</v>
      </c>
      <c r="F21" s="89">
        <f>SUM(F4:F20)</f>
        <v>42.5</v>
      </c>
      <c r="G21" s="98">
        <f>SUM(G4:G20)</f>
        <v>1700</v>
      </c>
      <c r="H21" s="89">
        <f>SUM(H4:H20)</f>
        <v>42.5</v>
      </c>
      <c r="I21" s="98">
        <f>SUM(I4:I20)</f>
        <v>1700</v>
      </c>
      <c r="J21" s="89">
        <f>SUM(J4:J20)</f>
        <v>42.5</v>
      </c>
      <c r="K21" s="98">
        <f>SUM(K4:K20)</f>
        <v>1700</v>
      </c>
      <c r="L21" s="89">
        <f>SUM(L4:L20)</f>
        <v>42.5</v>
      </c>
      <c r="M21" s="98">
        <f>SUM(M4:M20)</f>
        <v>1700</v>
      </c>
      <c r="N21" s="89"/>
      <c r="O21" s="22"/>
      <c r="P21" s="22"/>
      <c r="Q21" s="9"/>
      <c r="R21" s="60">
        <f>$A$22*2</f>
        <v>0</v>
      </c>
    </row>
    <row r="22" spans="1:17" s="20" customFormat="1" ht="12.75" customHeight="1">
      <c r="A22" s="88"/>
      <c r="B22" s="30"/>
      <c r="C22" s="12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21"/>
      <c r="O22" s="22"/>
      <c r="P22" s="22"/>
      <c r="Q22" s="90"/>
    </row>
    <row r="23" spans="1:17" s="20" customFormat="1" ht="12.75" customHeight="1">
      <c r="A23" s="91"/>
      <c r="B23" s="30"/>
      <c r="C23" s="12"/>
      <c r="D23" s="30"/>
      <c r="E23" s="31"/>
      <c r="F23" s="30"/>
      <c r="G23" s="31"/>
      <c r="H23" s="30"/>
      <c r="I23" s="31"/>
      <c r="J23" s="30"/>
      <c r="K23" s="31"/>
      <c r="L23" s="30"/>
      <c r="M23" s="31"/>
      <c r="N23" s="21"/>
      <c r="O23" s="22"/>
      <c r="P23" s="22"/>
      <c r="Q23" s="90"/>
    </row>
    <row r="24" spans="1:17" s="20" customFormat="1" ht="12.75" customHeight="1">
      <c r="A24" s="88"/>
      <c r="B24" s="30"/>
      <c r="C24" s="12"/>
      <c r="D24" s="30"/>
      <c r="E24" s="31"/>
      <c r="F24" s="30"/>
      <c r="G24" s="31"/>
      <c r="H24" s="30"/>
      <c r="I24" s="31"/>
      <c r="J24" s="30"/>
      <c r="K24" s="31"/>
      <c r="L24" s="30"/>
      <c r="M24" s="31"/>
      <c r="N24" s="21"/>
      <c r="O24" s="22"/>
      <c r="P24" s="22"/>
      <c r="Q24" s="90"/>
    </row>
    <row r="25" spans="1:17" s="20" customFormat="1" ht="12.75" customHeight="1">
      <c r="A25" s="88"/>
      <c r="B25" s="30"/>
      <c r="C25" s="12"/>
      <c r="D25" s="30"/>
      <c r="E25" s="31"/>
      <c r="F25" s="30"/>
      <c r="G25" s="31"/>
      <c r="H25" s="30"/>
      <c r="I25" s="31"/>
      <c r="J25" s="30"/>
      <c r="K25" s="31"/>
      <c r="L25" s="30"/>
      <c r="M25" s="31"/>
      <c r="N25" s="21"/>
      <c r="O25" s="22"/>
      <c r="P25" s="22"/>
      <c r="Q25" s="90"/>
    </row>
    <row r="26" spans="1:17" s="20" customFormat="1" ht="12.75" customHeight="1">
      <c r="A26" s="88"/>
      <c r="B26" s="30"/>
      <c r="C26" s="12"/>
      <c r="D26" s="30"/>
      <c r="E26" s="31"/>
      <c r="F26" s="30"/>
      <c r="G26" s="31"/>
      <c r="H26" s="30"/>
      <c r="I26" s="31"/>
      <c r="J26" s="30"/>
      <c r="K26" s="31"/>
      <c r="L26" s="30"/>
      <c r="M26" s="31"/>
      <c r="N26" s="21"/>
      <c r="O26" s="22"/>
      <c r="P26" s="22"/>
      <c r="Q26" s="90"/>
    </row>
    <row r="27" spans="1:17" s="20" customFormat="1" ht="12.75" customHeight="1">
      <c r="A27" s="32"/>
      <c r="B27" s="30"/>
      <c r="C27" s="12"/>
      <c r="D27" s="30"/>
      <c r="E27" s="33"/>
      <c r="F27" s="30"/>
      <c r="G27" s="33"/>
      <c r="H27" s="30"/>
      <c r="I27" s="33"/>
      <c r="J27" s="30"/>
      <c r="K27" s="33"/>
      <c r="L27" s="30"/>
      <c r="M27" s="33"/>
      <c r="N27" s="34"/>
      <c r="O27" s="22"/>
      <c r="P27" s="22"/>
      <c r="Q27" s="90"/>
    </row>
    <row r="28" spans="1:17" s="20" customFormat="1" ht="12.75" customHeight="1">
      <c r="A28" s="32"/>
      <c r="B28" s="30"/>
      <c r="C28" s="12"/>
      <c r="D28" s="30"/>
      <c r="E28" s="12"/>
      <c r="F28" s="30"/>
      <c r="G28" s="12"/>
      <c r="H28" s="30"/>
      <c r="I28" s="12"/>
      <c r="J28" s="30"/>
      <c r="K28" s="12"/>
      <c r="L28" s="30"/>
      <c r="M28" s="12"/>
      <c r="O28" s="22"/>
      <c r="P28" s="22"/>
      <c r="Q28" s="90"/>
    </row>
    <row r="29" spans="1:17" s="20" customFormat="1" ht="12.75" customHeight="1">
      <c r="A29" s="32"/>
      <c r="B29" s="30"/>
      <c r="C29" s="12"/>
      <c r="D29" s="30"/>
      <c r="E29" s="12"/>
      <c r="F29" s="30"/>
      <c r="G29" s="12"/>
      <c r="H29" s="30"/>
      <c r="I29" s="12"/>
      <c r="J29" s="30"/>
      <c r="K29" s="12"/>
      <c r="L29" s="30"/>
      <c r="M29" s="12"/>
      <c r="P29" s="12"/>
      <c r="Q29" s="90"/>
    </row>
    <row r="30" spans="1:17" s="20" customFormat="1" ht="12.75" customHeight="1">
      <c r="A30" s="32"/>
      <c r="B30" s="30"/>
      <c r="C30" s="12"/>
      <c r="D30" s="30"/>
      <c r="E30" s="12"/>
      <c r="F30" s="30"/>
      <c r="G30" s="12"/>
      <c r="H30" s="30"/>
      <c r="I30" s="12"/>
      <c r="J30" s="30"/>
      <c r="K30" s="12"/>
      <c r="L30" s="30"/>
      <c r="M30" s="12"/>
      <c r="P30" s="12"/>
      <c r="Q30" s="12"/>
    </row>
    <row r="31" spans="1:17" s="20" customFormat="1" ht="12.75" customHeight="1">
      <c r="A31" s="32"/>
      <c r="B31" s="30"/>
      <c r="C31" s="12"/>
      <c r="D31" s="30"/>
      <c r="E31" s="12"/>
      <c r="F31" s="30"/>
      <c r="G31" s="12"/>
      <c r="H31" s="30"/>
      <c r="I31" s="12"/>
      <c r="J31" s="30"/>
      <c r="K31" s="12"/>
      <c r="L31" s="30"/>
      <c r="M31" s="12"/>
      <c r="P31" s="12"/>
      <c r="Q31" s="12"/>
    </row>
    <row r="32" spans="1:17" s="20" customFormat="1" ht="12.75" customHeight="1">
      <c r="A32" s="32"/>
      <c r="B32" s="30"/>
      <c r="C32" s="12"/>
      <c r="D32" s="30"/>
      <c r="E32" s="12"/>
      <c r="F32" s="30"/>
      <c r="G32" s="12"/>
      <c r="H32" s="30"/>
      <c r="I32" s="12"/>
      <c r="J32" s="30"/>
      <c r="K32" s="12"/>
      <c r="L32" s="30"/>
      <c r="M32" s="12"/>
      <c r="P32" s="12"/>
      <c r="Q32" s="12"/>
    </row>
    <row r="33" spans="1:17" s="20" customFormat="1" ht="12.75" customHeight="1">
      <c r="A33" s="32"/>
      <c r="B33" s="30"/>
      <c r="C33" s="12"/>
      <c r="D33" s="30"/>
      <c r="E33" s="12"/>
      <c r="F33" s="30"/>
      <c r="G33" s="12"/>
      <c r="H33" s="30"/>
      <c r="I33" s="12"/>
      <c r="J33" s="30"/>
      <c r="K33" s="12"/>
      <c r="L33" s="30"/>
      <c r="M33" s="12"/>
      <c r="P33" s="12"/>
      <c r="Q33" s="12"/>
    </row>
    <row r="34" spans="1:17" s="20" customFormat="1" ht="12.75" customHeight="1">
      <c r="A34" s="32"/>
      <c r="B34" s="30"/>
      <c r="C34" s="12"/>
      <c r="D34" s="30"/>
      <c r="E34" s="12"/>
      <c r="F34" s="30"/>
      <c r="G34" s="12"/>
      <c r="H34" s="30"/>
      <c r="I34" s="12"/>
      <c r="J34" s="30"/>
      <c r="K34" s="12"/>
      <c r="L34" s="30"/>
      <c r="M34" s="12"/>
      <c r="P34" s="12"/>
      <c r="Q34" s="12"/>
    </row>
    <row r="35" spans="1:17" s="20" customFormat="1" ht="12.75" customHeight="1">
      <c r="A35" s="32"/>
      <c r="B35" s="30"/>
      <c r="C35" s="12"/>
      <c r="D35" s="30"/>
      <c r="E35" s="12"/>
      <c r="F35" s="30"/>
      <c r="G35" s="12"/>
      <c r="H35" s="30"/>
      <c r="I35" s="12"/>
      <c r="J35" s="30"/>
      <c r="K35" s="12"/>
      <c r="L35" s="30"/>
      <c r="M35" s="12"/>
      <c r="P35" s="12"/>
      <c r="Q35" s="12"/>
    </row>
    <row r="36" spans="1:17" s="20" customFormat="1" ht="12.75" customHeight="1">
      <c r="A36" s="32"/>
      <c r="B36" s="30"/>
      <c r="C36" s="12"/>
      <c r="D36" s="30"/>
      <c r="E36" s="12"/>
      <c r="F36" s="30"/>
      <c r="G36" s="12"/>
      <c r="H36" s="30"/>
      <c r="I36" s="12"/>
      <c r="J36" s="30"/>
      <c r="K36" s="12"/>
      <c r="L36" s="30"/>
      <c r="M36" s="12"/>
      <c r="P36" s="12"/>
      <c r="Q36" s="12"/>
    </row>
    <row r="37" spans="1:17" s="20" customFormat="1" ht="12.75" customHeight="1">
      <c r="A37" s="32"/>
      <c r="B37" s="30"/>
      <c r="C37" s="12"/>
      <c r="D37" s="30"/>
      <c r="E37" s="12"/>
      <c r="F37" s="30"/>
      <c r="G37" s="12"/>
      <c r="H37" s="30"/>
      <c r="I37" s="12"/>
      <c r="J37" s="30"/>
      <c r="K37" s="12"/>
      <c r="L37" s="30"/>
      <c r="M37" s="12"/>
      <c r="P37" s="12"/>
      <c r="Q37" s="12"/>
    </row>
  </sheetData>
  <sheetProtection/>
  <mergeCells count="1">
    <mergeCell ref="A1:Q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2018-11-23T22:58:57Z</cp:lastPrinted>
  <dcterms:modified xsi:type="dcterms:W3CDTF">2018-11-23T23:18:44Z</dcterms:modified>
  <cp:category/>
  <cp:version/>
  <cp:contentType/>
  <cp:contentStatus/>
</cp:coreProperties>
</file>